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ck Data" sheetId="1" r:id="rId4"/>
    <sheet state="visible" name="Analysis" sheetId="2" r:id="rId5"/>
  </sheets>
  <definedNames>
    <definedName name="PRICEDATE">LAMBDA(ticker, release_date, additional_days, INDEX(
  QUERY(
    GOOGLEFINANCE(ticker,"close", release_date+additional_days-7, release_date+additional_days),
    "select Col2 order by Col1 desc limit 1",
    1
  ),
  2, 1
))</definedName>
    <definedName name="PRICECHANGETODAY">LAMBDA(ticker, release_date, INDEX(
  QUERY(GOOGLEFINANCE(ticker,"close",TODAY()-60,TODAY()),
        "select Col2 where Col2 is not null order by Col1 desc limit 1",1),
  2,1
)
/IFERROR(
   INDEX(
     QUERY(GOOGLEFINANCE(ticker,"close",release_date-60,release_date),
           "select Col2 where Col2 is not null order by Col1 desc limit 1",1),
     2,1
   ),
   INDEX(
     QUERY(GOOGLEFINANCE(ticker,"close",release_date,release_date+60),
           "select Col2 where Col2 is not null order by Col1 asc limit 1",1),
     2,1
   )
 ))</definedName>
    <definedName name="PRICECHANGE">LAMBDA(ticker, release_date, date_range, INDEX(
  QUERY(GOOGLEFINANCE(ticker,"close",release_date+date_range-60,release_date+date_range),
        "select Col2 where Col2 is not null order by Col1 desc limit 1",1),
  2,1
)
/IFERROR(
   INDEX(
     QUERY(GOOGLEFINANCE(ticker,"close",release_date-60,release_date),
           "select Col2 where Col2 is not null order by Col1 desc limit 1",1),
     2,1
   ),
   INDEX(
     QUERY(GOOGLEFINANCE(ticker,"close",release_date,release_date+60),
           "select Col2 where Col2 is not null order by Col1 asc limit 1",1),
     2,1
   )
 ))</definedName>
  </definedNames>
  <calcPr/>
</workbook>
</file>

<file path=xl/sharedStrings.xml><?xml version="1.0" encoding="utf-8"?>
<sst xmlns="http://schemas.openxmlformats.org/spreadsheetml/2006/main" count="165" uniqueCount="159">
  <si>
    <t>Notes: Only including standalone companies trading on public exchanges both today and near the Acquired episode date. The episode must be about the company's story from founding, their public listing event, or a merger that defines the current business, not their M&amp;A strategy. Gains don't include dividends.</t>
  </si>
  <si>
    <t>Company Data</t>
  </si>
  <si>
    <t>S&amp;P Data</t>
  </si>
  <si>
    <t>Comparison Data</t>
  </si>
  <si>
    <t>Company</t>
  </si>
  <si>
    <t>Ticker</t>
  </si>
  <si>
    <t>Episode Date (ish)</t>
  </si>
  <si>
    <t>Stock Price at Release</t>
  </si>
  <si>
    <t>Release+1</t>
  </si>
  <si>
    <t>% Price Change Release + 1</t>
  </si>
  <si>
    <t>Release+5</t>
  </si>
  <si>
    <t>% Price Change Release + 5</t>
  </si>
  <si>
    <t>Release+30</t>
  </si>
  <si>
    <t>% Price Change Release + 30</t>
  </si>
  <si>
    <t>Current Price</t>
  </si>
  <si>
    <t>% Price Change from Release</t>
  </si>
  <si>
    <t>S&amp;P at Release</t>
  </si>
  <si>
    <t>S&amp;P+1 % Change</t>
  </si>
  <si>
    <t>S&amp;P+5 % Change</t>
  </si>
  <si>
    <t>S&amp;P+30 % Change</t>
  </si>
  <si>
    <t>S&amp;P % Price Change</t>
  </si>
  <si>
    <t>%Change Vs S&amp;P %Change</t>
  </si>
  <si>
    <t>Company +1 Return Vs S&amp;P +1 Return</t>
  </si>
  <si>
    <t>Company +5 Return Vs S&amp;P +5 Return</t>
  </si>
  <si>
    <t>Company +30 Return Vs S&amp;P +30 Return</t>
  </si>
  <si>
    <t>PayPal</t>
  </si>
  <si>
    <t>PYPL</t>
  </si>
  <si>
    <t>Zillow</t>
  </si>
  <si>
    <t>ZG</t>
  </si>
  <si>
    <t>Facebook</t>
  </si>
  <si>
    <t>META</t>
  </si>
  <si>
    <t>Booking</t>
  </si>
  <si>
    <t>BKNG</t>
  </si>
  <si>
    <t>Square</t>
  </si>
  <si>
    <t>XYZ</t>
  </si>
  <si>
    <t>Atlassian</t>
  </si>
  <si>
    <t>TEAM</t>
  </si>
  <si>
    <t>Stitch Fix</t>
  </si>
  <si>
    <t>SFIX</t>
  </si>
  <si>
    <t>Dropbox</t>
  </si>
  <si>
    <t>DBX</t>
  </si>
  <si>
    <t>Spotify</t>
  </si>
  <si>
    <t>SPOT</t>
  </si>
  <si>
    <t>Tesla</t>
  </si>
  <si>
    <t>TSLA</t>
  </si>
  <si>
    <t>Xiaomi</t>
  </si>
  <si>
    <t>HKG:1810</t>
  </si>
  <si>
    <t>Sonos</t>
  </si>
  <si>
    <t>SONO</t>
  </si>
  <si>
    <t>Alibaba</t>
  </si>
  <si>
    <t>BABA</t>
  </si>
  <si>
    <t>Netflix</t>
  </si>
  <si>
    <t>NFLX</t>
  </si>
  <si>
    <t>Tencent</t>
  </si>
  <si>
    <t>TCEHY</t>
  </si>
  <si>
    <t>Lyft</t>
  </si>
  <si>
    <t>LYFT</t>
  </si>
  <si>
    <t>Pinterest</t>
  </si>
  <si>
    <t>PINS</t>
  </si>
  <si>
    <t>Uber</t>
  </si>
  <si>
    <t>UBER</t>
  </si>
  <si>
    <t>Electronic Arts</t>
  </si>
  <si>
    <t>EA</t>
  </si>
  <si>
    <t>Zoom</t>
  </si>
  <si>
    <t>ZM</t>
  </si>
  <si>
    <t>Shopify</t>
  </si>
  <si>
    <t>TSE:SHOP</t>
  </si>
  <si>
    <t>Pinduoduo</t>
  </si>
  <si>
    <t>PDD</t>
  </si>
  <si>
    <t>Eventbrite</t>
  </si>
  <si>
    <t>EB</t>
  </si>
  <si>
    <t>Virgin Galactic</t>
  </si>
  <si>
    <t>SPCE</t>
  </si>
  <si>
    <t>DoorDash</t>
  </si>
  <si>
    <t>DASH</t>
  </si>
  <si>
    <t>Airbnb</t>
  </si>
  <si>
    <t>ABNB</t>
  </si>
  <si>
    <t>Bitcoin</t>
  </si>
  <si>
    <t>BTCUSD</t>
  </si>
  <si>
    <t>New York Times</t>
  </si>
  <si>
    <t>NYT</t>
  </si>
  <si>
    <t>Meituan</t>
  </si>
  <si>
    <t>HKG:3690</t>
  </si>
  <si>
    <t>Berkshire Hathaway</t>
  </si>
  <si>
    <t>BRK.B</t>
  </si>
  <si>
    <t>Ethereum</t>
  </si>
  <si>
    <t>ETHUSD</t>
  </si>
  <si>
    <t>Solana</t>
  </si>
  <si>
    <t>SOL</t>
  </si>
  <si>
    <t>TSMC</t>
  </si>
  <si>
    <t>TPE:2330</t>
  </si>
  <si>
    <t>Peloton</t>
  </si>
  <si>
    <t>PTON</t>
  </si>
  <si>
    <t>Sony</t>
  </si>
  <si>
    <t>SONY</t>
  </si>
  <si>
    <t>Nvidia</t>
  </si>
  <si>
    <t>NVDA</t>
  </si>
  <si>
    <t>Walmart</t>
  </si>
  <si>
    <t>WMT</t>
  </si>
  <si>
    <t>Amazon</t>
  </si>
  <si>
    <t>AMZN</t>
  </si>
  <si>
    <t>Qualcomm</t>
  </si>
  <si>
    <t>QCOM</t>
  </si>
  <si>
    <t>LVMH</t>
  </si>
  <si>
    <t>EPA:MC</t>
  </si>
  <si>
    <t>Nintendo</t>
  </si>
  <si>
    <t>OTCMKTS:NTDOY</t>
  </si>
  <si>
    <t>Lockheed Martin</t>
  </si>
  <si>
    <t>LMT</t>
  </si>
  <si>
    <t>Porsche</t>
  </si>
  <si>
    <t>ETR:P911</t>
  </si>
  <si>
    <t>Nike</t>
  </si>
  <si>
    <t>NKE</t>
  </si>
  <si>
    <t>Costco</t>
  </si>
  <si>
    <t>COST</t>
  </si>
  <si>
    <t>Visa</t>
  </si>
  <si>
    <t>V</t>
  </si>
  <si>
    <t>Novo Nordisk</t>
  </si>
  <si>
    <t>CPH:NOVO-B</t>
  </si>
  <si>
    <t>Hermès</t>
  </si>
  <si>
    <t>EPA:RMS</t>
  </si>
  <si>
    <t>Microsoft</t>
  </si>
  <si>
    <t>MSFT</t>
  </si>
  <si>
    <t>Starbucks</t>
  </si>
  <si>
    <t>SBUX</t>
  </si>
  <si>
    <t>Google</t>
  </si>
  <si>
    <t>GOOG</t>
  </si>
  <si>
    <t>Index</t>
  </si>
  <si>
    <t>S&amp;P 500</t>
  </si>
  <si>
    <t>INDEXSP:.INX</t>
  </si>
  <si>
    <t>Statistical Analysis</t>
  </si>
  <si>
    <t>Company To Date Return vs S&amp;P</t>
  </si>
  <si>
    <t>Company +1 Return vs S&amp;P</t>
  </si>
  <si>
    <t>Company +5 Return vs S&amp;P</t>
  </si>
  <si>
    <t>Company +30 Return vs S&amp;P</t>
  </si>
  <si>
    <t>Mean</t>
  </si>
  <si>
    <t>Count</t>
  </si>
  <si>
    <t>SD</t>
  </si>
  <si>
    <t>T-Stat</t>
  </si>
  <si>
    <t>2-Sided p-value</t>
  </si>
  <si>
    <t>95% CI critical</t>
  </si>
  <si>
    <t>95% CI low</t>
  </si>
  <si>
    <t>95% CI high</t>
  </si>
  <si>
    <t>Top Performers</t>
  </si>
  <si>
    <t>Top 3 performers, Release +1</t>
  </si>
  <si>
    <t>Top 3 performers, Release +5</t>
  </si>
  <si>
    <t>Top 3 performers, Release +30</t>
  </si>
  <si>
    <t>Top 3 performers, Release to Current</t>
  </si>
  <si>
    <t>Bottom Performers</t>
  </si>
  <si>
    <t>Bottom 3 performers, Release +1</t>
  </si>
  <si>
    <t>Bottom 3 performers, Release +5</t>
  </si>
  <si>
    <t>Bottom 3 performers, Release +30</t>
  </si>
  <si>
    <t>Bottom 3 performers, Release to Current</t>
  </si>
  <si>
    <t>Total return if you invested $1000 at each episode release date</t>
  </si>
  <si>
    <t>Total $ Profit</t>
  </si>
  <si>
    <t>Final Portfolio Value</t>
  </si>
  <si>
    <t>Total Invested</t>
  </si>
  <si>
    <t>Portfolio % Return</t>
  </si>
  <si>
    <t>Total return if you invested $1000 in S&amp;P at release instead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</si>
</sst>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quot; &quot;d&quot;, &quot;yyyy"/>
    <numFmt numFmtId="165" formatCode="&quot;$&quot;#,##0.00"/>
  </numFmts>
  <fonts count="12">
    <font>
      <sz val="10.0"/>
      <color rgb="FF000000"/>
      <name val="Arial"/>
      <scheme val="minor"/>
    </font>
    <font>
      <color rgb="FF000000"/>
      <name val="Arial"/>
    </font>
    <font>
      <b/>
      <color theme="1"/>
      <name val="Arial"/>
      <scheme val="minor"/>
    </font>
    <font>
      <color theme="1"/>
      <name val="Arial"/>
      <scheme val="minor"/>
    </font>
    <font>
      <b/>
      <color rgb="FFEFEFEF"/>
      <name val="Arial"/>
      <scheme val="minor"/>
    </font>
    <font>
      <b/>
      <color rgb="FFFFFFFF"/>
      <name val="Arial"/>
      <scheme val="minor"/>
    </font>
    <font>
      <u/>
      <color rgb="FF1155CC"/>
    </font>
    <font>
      <u/>
      <color rgb="FF56A3F1"/>
      <name val="Arial"/>
      <scheme val="minor"/>
    </font>
    <font>
      <u/>
      <color rgb="FF0000FF"/>
    </font>
    <font>
      <u/>
      <color rgb="FF1155CC"/>
      <name val="Arial"/>
      <scheme val="minor"/>
    </font>
    <font>
      <b/>
      <color rgb="FF000000"/>
      <name val="Arial"/>
      <scheme val="minor"/>
    </font>
    <font>
      <u/>
      <color rgb="FF0000FF"/>
    </font>
  </fonts>
  <fills count="9">
    <fill>
      <patternFill patternType="none"/>
    </fill>
    <fill>
      <patternFill patternType="lightGray"/>
    </fill>
    <fill>
      <patternFill patternType="solid">
        <fgColor rgb="FFCFE2F3"/>
        <bgColor rgb="FFCFE2F3"/>
      </patternFill>
    </fill>
    <fill>
      <patternFill patternType="solid">
        <fgColor rgb="FFB7B7B7"/>
        <bgColor rgb="FFB7B7B7"/>
      </patternFill>
    </fill>
    <fill>
      <patternFill patternType="solid">
        <fgColor rgb="FFCCCCCC"/>
        <bgColor rgb="FFCCCCCC"/>
      </patternFill>
    </fill>
    <fill>
      <patternFill patternType="solid">
        <fgColor rgb="FF434343"/>
        <bgColor rgb="FF434343"/>
      </patternFill>
    </fill>
    <fill>
      <patternFill patternType="solid">
        <fgColor rgb="FF666666"/>
        <bgColor rgb="FF666666"/>
      </patternFill>
    </fill>
    <fill>
      <patternFill patternType="solid">
        <fgColor rgb="FFFFFFFF"/>
        <bgColor rgb="FFFFFFFF"/>
      </patternFill>
    </fill>
    <fill>
      <patternFill patternType="solid">
        <fgColor rgb="FFD9D9D9"/>
        <bgColor rgb="FFD9D9D9"/>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3" fontId="2" numFmtId="0" xfId="0" applyAlignment="1" applyFill="1" applyFont="1">
      <alignment horizontal="center" readingOrder="0" shrinkToFit="0" wrapText="1"/>
    </xf>
    <xf borderId="0" fillId="4" fontId="2" numFmtId="0" xfId="0" applyAlignment="1" applyFill="1" applyFont="1">
      <alignment horizontal="center" readingOrder="0"/>
    </xf>
    <xf borderId="0" fillId="3" fontId="2" numFmtId="0" xfId="0" applyAlignment="1" applyFont="1">
      <alignment horizontal="center" readingOrder="0"/>
    </xf>
    <xf borderId="0" fillId="0" fontId="3" numFmtId="10" xfId="0" applyFont="1" applyNumberFormat="1"/>
    <xf borderId="0" fillId="5" fontId="4" numFmtId="0" xfId="0" applyAlignment="1" applyFill="1" applyFont="1">
      <alignment readingOrder="0"/>
    </xf>
    <xf borderId="0" fillId="6" fontId="4" numFmtId="0" xfId="0" applyAlignment="1" applyFill="1" applyFont="1">
      <alignment readingOrder="0"/>
    </xf>
    <xf borderId="0" fillId="6" fontId="5" numFmtId="0" xfId="0" applyAlignment="1" applyFont="1">
      <alignment readingOrder="0"/>
    </xf>
    <xf borderId="0" fillId="5" fontId="5" numFmtId="0" xfId="0" applyAlignment="1" applyFont="1">
      <alignment readingOrder="0"/>
    </xf>
    <xf borderId="0" fillId="6" fontId="5" numFmtId="10" xfId="0" applyAlignment="1" applyFont="1" applyNumberFormat="1">
      <alignment readingOrder="0"/>
    </xf>
    <xf borderId="0" fillId="0" fontId="3" numFmtId="0" xfId="0" applyAlignment="1" applyFont="1">
      <alignment readingOrder="0"/>
    </xf>
    <xf borderId="0" fillId="0" fontId="6" numFmtId="0" xfId="0" applyAlignment="1" applyFont="1">
      <alignment readingOrder="0"/>
    </xf>
    <xf borderId="0" fillId="0" fontId="3" numFmtId="164" xfId="0" applyAlignment="1" applyFont="1" applyNumberFormat="1">
      <alignment readingOrder="0"/>
    </xf>
    <xf borderId="0" fillId="0" fontId="3" numFmtId="0" xfId="0" applyFont="1"/>
    <xf borderId="0" fillId="0" fontId="7" numFmtId="0" xfId="0" applyAlignment="1" applyFont="1">
      <alignment readingOrder="0"/>
    </xf>
    <xf borderId="0" fillId="0" fontId="3" numFmtId="4" xfId="0" applyFont="1" applyNumberFormat="1"/>
    <xf borderId="0" fillId="0" fontId="8" numFmtId="0" xfId="0" applyAlignment="1" applyFont="1">
      <alignment readingOrder="0"/>
    </xf>
    <xf borderId="0" fillId="0" fontId="3" numFmtId="0" xfId="0" applyFont="1"/>
    <xf borderId="0" fillId="0" fontId="3" numFmtId="164" xfId="0" applyFont="1" applyNumberFormat="1"/>
    <xf borderId="0" fillId="0" fontId="9" numFmtId="0" xfId="0" applyAlignment="1" applyFont="1">
      <alignment readingOrder="0"/>
    </xf>
    <xf borderId="0" fillId="0" fontId="3" numFmtId="0" xfId="0" applyFont="1"/>
    <xf borderId="0" fillId="7" fontId="10" numFmtId="0" xfId="0" applyAlignment="1" applyFill="1" applyFont="1">
      <alignment horizontal="center" readingOrder="0"/>
    </xf>
    <xf borderId="0" fillId="0" fontId="3" numFmtId="10" xfId="0" applyAlignment="1" applyFont="1" applyNumberFormat="1">
      <alignment readingOrder="0"/>
    </xf>
    <xf borderId="0" fillId="8" fontId="3" numFmtId="10" xfId="0" applyFill="1" applyFont="1" applyNumberFormat="1"/>
    <xf borderId="0" fillId="8" fontId="3" numFmtId="0" xfId="0" applyFont="1"/>
    <xf borderId="0" fillId="0" fontId="3" numFmtId="0" xfId="0" applyAlignment="1" applyFont="1">
      <alignment horizontal="left" readingOrder="0" shrinkToFit="0" wrapText="1"/>
    </xf>
    <xf borderId="0" fillId="5" fontId="5" numFmtId="0" xfId="0" applyAlignment="1" applyFont="1">
      <alignment horizontal="left" readingOrder="0" shrinkToFit="0" wrapText="1"/>
    </xf>
    <xf borderId="0" fillId="5" fontId="5" numFmtId="0" xfId="0" applyAlignment="1" applyFont="1">
      <alignment horizontal="center" readingOrder="0"/>
    </xf>
    <xf borderId="0" fillId="6" fontId="5" numFmtId="0" xfId="0" applyAlignment="1" applyFont="1">
      <alignment horizontal="center" readingOrder="0"/>
    </xf>
    <xf borderId="0" fillId="4" fontId="11" numFmtId="10" xfId="0" applyFont="1" applyNumberFormat="1"/>
    <xf borderId="0" fillId="4" fontId="3" numFmtId="10" xfId="0" applyFont="1" applyNumberFormat="1"/>
    <xf borderId="0" fillId="4" fontId="3" numFmtId="0" xfId="0" applyFont="1"/>
    <xf borderId="0" fillId="4" fontId="3" numFmtId="0" xfId="0" applyAlignment="1" applyFont="1">
      <alignment readingOrder="0"/>
    </xf>
    <xf borderId="0" fillId="7" fontId="10" numFmtId="0" xfId="0" applyAlignment="1" applyFont="1">
      <alignment horizontal="left" readingOrder="0" shrinkToFit="0" wrapText="0"/>
    </xf>
    <xf borderId="0" fillId="4" fontId="3" numFmtId="165" xfId="0" applyFont="1" applyNumberForma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cquired.fm/episodes/nintendo" TargetMode="External"/><Relationship Id="rId42" Type="http://schemas.openxmlformats.org/officeDocument/2006/relationships/hyperlink" Target="https://www.acquired.fm/episodes/porsche-with-doug-demuro" TargetMode="External"/><Relationship Id="rId41" Type="http://schemas.openxmlformats.org/officeDocument/2006/relationships/hyperlink" Target="https://www.acquired.fm/episodes/lockheed-martin" TargetMode="External"/><Relationship Id="rId44" Type="http://schemas.openxmlformats.org/officeDocument/2006/relationships/hyperlink" Target="https://www.acquired.fm/episodes/costco" TargetMode="External"/><Relationship Id="rId43" Type="http://schemas.openxmlformats.org/officeDocument/2006/relationships/hyperlink" Target="https://www.acquired.fm/episodes/nike" TargetMode="External"/><Relationship Id="rId46" Type="http://schemas.openxmlformats.org/officeDocument/2006/relationships/hyperlink" Target="https://www.acquired.fm/episodes/novo-nordisk-ozempic" TargetMode="External"/><Relationship Id="rId45" Type="http://schemas.openxmlformats.org/officeDocument/2006/relationships/hyperlink" Target="https://www.acquired.fm/episodes/visa" TargetMode="External"/><Relationship Id="rId1" Type="http://schemas.openxmlformats.org/officeDocument/2006/relationships/hyperlink" Target="https://www.acquired.fm/episodes/episode-11-paypal" TargetMode="External"/><Relationship Id="rId2" Type="http://schemas.openxmlformats.org/officeDocument/2006/relationships/hyperlink" Target="https://www.acquired.fm/episodes/episode-25-the-facebook-ipo" TargetMode="External"/><Relationship Id="rId3" Type="http://schemas.openxmlformats.org/officeDocument/2006/relationships/hyperlink" Target="https://www.acquired.fm/episodes/episode-41-bookingcom-with-jetsetter-room-77-ceo-drew-patterson" TargetMode="External"/><Relationship Id="rId4" Type="http://schemas.openxmlformats.org/officeDocument/2006/relationships/hyperlink" Target="https://www.acquired.fm/episodes/episode-43-the-square-ipo" TargetMode="External"/><Relationship Id="rId9" Type="http://schemas.openxmlformats.org/officeDocument/2006/relationships/hyperlink" Target="https://www.acquired.fm/episodes/season-3-episode-1tesla" TargetMode="External"/><Relationship Id="rId48" Type="http://schemas.openxmlformats.org/officeDocument/2006/relationships/hyperlink" Target="https://www.acquired.fm/episodes/microsoft" TargetMode="External"/><Relationship Id="rId47" Type="http://schemas.openxmlformats.org/officeDocument/2006/relationships/hyperlink" Target="https://www.acquired.fm/episodes/hermes" TargetMode="External"/><Relationship Id="rId49" Type="http://schemas.openxmlformats.org/officeDocument/2006/relationships/hyperlink" Target="https://www.acquired.fm/episodes/starbucks-with-howard-schultz" TargetMode="External"/><Relationship Id="rId5" Type="http://schemas.openxmlformats.org/officeDocument/2006/relationships/hyperlink" Target="https://www.acquired.fm/episodes/episode-47the-atlassian-ipo" TargetMode="External"/><Relationship Id="rId6" Type="http://schemas.openxmlformats.org/officeDocument/2006/relationships/hyperlink" Target="https://www.acquired.fm/episodes/episode-49the-stitch-fix-ipo" TargetMode="External"/><Relationship Id="rId7" Type="http://schemas.openxmlformats.org/officeDocument/2006/relationships/hyperlink" Target="https://www.acquired.fm/episodes/season-2-episode-5the-dropbox-ipo" TargetMode="External"/><Relationship Id="rId8" Type="http://schemas.openxmlformats.org/officeDocument/2006/relationships/hyperlink" Target="https://www.acquired.fm/episodes/season-2-episode-6spotifys-direct-listing" TargetMode="External"/><Relationship Id="rId31" Type="http://schemas.openxmlformats.org/officeDocument/2006/relationships/hyperlink" Target="https://www.acquired.fm/episodes/solana-with-ceo-anatoly-yakovenko" TargetMode="External"/><Relationship Id="rId30" Type="http://schemas.openxmlformats.org/officeDocument/2006/relationships/hyperlink" Target="https://www.acquired.fm/episodes/ethereum" TargetMode="External"/><Relationship Id="rId33" Type="http://schemas.openxmlformats.org/officeDocument/2006/relationships/hyperlink" Target="https://www.acquired.fm/episodes/peloton" TargetMode="External"/><Relationship Id="rId32" Type="http://schemas.openxmlformats.org/officeDocument/2006/relationships/hyperlink" Target="https://www.acquired.fm/episodes/tsmc" TargetMode="External"/><Relationship Id="rId35" Type="http://schemas.openxmlformats.org/officeDocument/2006/relationships/hyperlink" Target="https://www.acquired.fm/episodes/nvidia-the-gpu-company-1993-2006" TargetMode="External"/><Relationship Id="rId34" Type="http://schemas.openxmlformats.org/officeDocument/2006/relationships/hyperlink" Target="https://www.acquired.fm/episodes/sony" TargetMode="External"/><Relationship Id="rId37" Type="http://schemas.openxmlformats.org/officeDocument/2006/relationships/hyperlink" Target="https://www.acquired.fm/episodes/amazon-com" TargetMode="External"/><Relationship Id="rId36" Type="http://schemas.openxmlformats.org/officeDocument/2006/relationships/hyperlink" Target="https://www.acquired.fm/episodes/walmart" TargetMode="External"/><Relationship Id="rId39" Type="http://schemas.openxmlformats.org/officeDocument/2006/relationships/hyperlink" Target="https://www.acquired.fm/episodes/lvmh" TargetMode="External"/><Relationship Id="rId38" Type="http://schemas.openxmlformats.org/officeDocument/2006/relationships/hyperlink" Target="https://www.acquired.fm/episodes/qualcomm" TargetMode="External"/><Relationship Id="rId20" Type="http://schemas.openxmlformats.org/officeDocument/2006/relationships/hyperlink" Target="https://www.acquired.fm/episodes/the-shopify-ipo" TargetMode="External"/><Relationship Id="rId22" Type="http://schemas.openxmlformats.org/officeDocument/2006/relationships/hyperlink" Target="https://www.acquired.fm/episodes/eventbrite" TargetMode="External"/><Relationship Id="rId21" Type="http://schemas.openxmlformats.org/officeDocument/2006/relationships/hyperlink" Target="https://www.acquired.fm/episodes/pinduoduo" TargetMode="External"/><Relationship Id="rId24" Type="http://schemas.openxmlformats.org/officeDocument/2006/relationships/hyperlink" Target="https://www.acquired.fm/episodes/doordash" TargetMode="External"/><Relationship Id="rId23" Type="http://schemas.openxmlformats.org/officeDocument/2006/relationships/hyperlink" Target="https://www.acquired.fm/episodes/virgin-galactic" TargetMode="External"/><Relationship Id="rId26" Type="http://schemas.openxmlformats.org/officeDocument/2006/relationships/hyperlink" Target="https://www.acquired.fm/episodes/bitcoin" TargetMode="External"/><Relationship Id="rId25" Type="http://schemas.openxmlformats.org/officeDocument/2006/relationships/hyperlink" Target="https://www.acquired.fm/episodes/airbnb" TargetMode="External"/><Relationship Id="rId28" Type="http://schemas.openxmlformats.org/officeDocument/2006/relationships/hyperlink" Target="https://www.acquired.fm/episodes/meituan" TargetMode="External"/><Relationship Id="rId27" Type="http://schemas.openxmlformats.org/officeDocument/2006/relationships/hyperlink" Target="https://www.acquired.fm/episodes/the-new-york-times-company" TargetMode="External"/><Relationship Id="rId29" Type="http://schemas.openxmlformats.org/officeDocument/2006/relationships/hyperlink" Target="https://www.acquired.fm/episodes/berkshire-hathaway-part-i" TargetMode="External"/><Relationship Id="rId51" Type="http://schemas.openxmlformats.org/officeDocument/2006/relationships/drawing" Target="../drawings/drawing1.xml"/><Relationship Id="rId50" Type="http://schemas.openxmlformats.org/officeDocument/2006/relationships/hyperlink" Target="https://www.acquired.fm/episodes/google" TargetMode="External"/><Relationship Id="rId11" Type="http://schemas.openxmlformats.org/officeDocument/2006/relationships/hyperlink" Target="https://www.acquired.fm/episodes/season-3-episode-3the-sonos-ipo" TargetMode="External"/><Relationship Id="rId10" Type="http://schemas.openxmlformats.org/officeDocument/2006/relationships/hyperlink" Target="https://www.acquired.fm/episodes/season-3-episode-2the-xiaomi-ipo" TargetMode="External"/><Relationship Id="rId13" Type="http://schemas.openxmlformats.org/officeDocument/2006/relationships/hyperlink" Target="https://www.acquired.fm/episodes/season-3-episode-8nbspnetflix-part-1" TargetMode="External"/><Relationship Id="rId12" Type="http://schemas.openxmlformats.org/officeDocument/2006/relationships/hyperlink" Target="https://www.acquired.fm/episodes/season-3-episode-5nbspalibaba" TargetMode="External"/><Relationship Id="rId15" Type="http://schemas.openxmlformats.org/officeDocument/2006/relationships/hyperlink" Target="https://www.acquired.fm/episodes/season-4-episode-4-the-lyft-ipo" TargetMode="External"/><Relationship Id="rId14" Type="http://schemas.openxmlformats.org/officeDocument/2006/relationships/hyperlink" Target="https://www.acquired.fm/episodes/season-3-episode-10-tencent" TargetMode="External"/><Relationship Id="rId17" Type="http://schemas.openxmlformats.org/officeDocument/2006/relationships/hyperlink" Target="https://www.acquired.fm/episodes/the-uber-ipo" TargetMode="External"/><Relationship Id="rId16" Type="http://schemas.openxmlformats.org/officeDocument/2006/relationships/hyperlink" Target="https://www.acquired.fm/episodes/the-pinterest-ipo" TargetMode="External"/><Relationship Id="rId19" Type="http://schemas.openxmlformats.org/officeDocument/2006/relationships/hyperlink" Target="https://www.acquired.fm/episodes/the-zoom-ipo-with-santi-subotovsky" TargetMode="External"/><Relationship Id="rId18" Type="http://schemas.openxmlformats.org/officeDocument/2006/relationships/hyperlink" Target="https://www.acquired.fm/episodes/the-electronic-arts-ipo-with-trip-hawkin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cquired.fm/episodes/season-2-episode-5the-dropbox-ipo" TargetMode="External"/><Relationship Id="rId2" Type="http://schemas.openxmlformats.org/officeDocument/2006/relationships/hyperlink" Target="https://www.acquired.fm/episodes/the-pinterest-ipo" TargetMode="External"/><Relationship Id="rId3" Type="http://schemas.openxmlformats.org/officeDocument/2006/relationships/hyperlink" Target="https://www.acquired.fm/episodes/the-shopify-ipo" TargetMode="External"/><Relationship Id="rId4" Type="http://schemas.openxmlformats.org/officeDocument/2006/relationships/hyperlink" Target="https://www.acquired.fm/episodes/virgin-galactic" TargetMode="External"/><Relationship Id="rId9" Type="http://schemas.openxmlformats.org/officeDocument/2006/relationships/hyperlink" Target="https://www.acquired.fm/episodes/nvidia-the-gpu-company-1993-2006" TargetMode="External"/><Relationship Id="rId5" Type="http://schemas.openxmlformats.org/officeDocument/2006/relationships/hyperlink" Target="https://www.acquired.fm/episodes/the-shopify-ipo" TargetMode="External"/><Relationship Id="rId6" Type="http://schemas.openxmlformats.org/officeDocument/2006/relationships/hyperlink" Target="https://www.acquired.fm/episodes/novo-nordisk-ozempic" TargetMode="External"/><Relationship Id="rId7" Type="http://schemas.openxmlformats.org/officeDocument/2006/relationships/hyperlink" Target="https://www.acquired.fm/episodes/ethereum" TargetMode="External"/><Relationship Id="rId8" Type="http://schemas.openxmlformats.org/officeDocument/2006/relationships/hyperlink" Target="https://www.acquired.fm/episodes/airbnb" TargetMode="External"/><Relationship Id="rId11" Type="http://schemas.openxmlformats.org/officeDocument/2006/relationships/hyperlink" Target="https://www.acquired.fm/episodes/peloton" TargetMode="External"/><Relationship Id="rId10" Type="http://schemas.openxmlformats.org/officeDocument/2006/relationships/hyperlink" Target="https://www.acquired.fm/episodes/episode-49the-stitch-fix-ipo" TargetMode="External"/><Relationship Id="rId13" Type="http://schemas.openxmlformats.org/officeDocument/2006/relationships/drawing" Target="../drawings/drawing2.xml"/><Relationship Id="rId12" Type="http://schemas.openxmlformats.org/officeDocument/2006/relationships/hyperlink" Target="https://www.acquired.fm/episodes/season-3-episode-3the-sonos-ip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5.0"/>
    <col customWidth="1" min="2" max="3" width="15.5"/>
    <col customWidth="1" min="4" max="4" width="18.75"/>
    <col customWidth="1" min="5" max="5" width="9.25"/>
    <col customWidth="1" min="6" max="6" width="23.13"/>
    <col customWidth="1" min="7" max="7" width="9.25"/>
    <col customWidth="1" min="8" max="8" width="23.13"/>
    <col customWidth="1" min="9" max="9" width="10.13"/>
    <col customWidth="1" min="10" max="10" width="24.13"/>
    <col customWidth="1" min="11" max="11" width="11.5"/>
    <col customWidth="1" min="12" max="12" width="24.5"/>
    <col customWidth="1" min="13" max="13" width="13.13"/>
    <col customWidth="1" min="14" max="15" width="14.88"/>
    <col customWidth="1" min="16" max="16" width="15.75"/>
    <col customWidth="1" min="17" max="17" width="17.5"/>
    <col customWidth="1" min="18" max="18" width="23.0"/>
    <col customWidth="1" min="19" max="20" width="31.38"/>
    <col customWidth="1" min="21" max="21" width="33.25"/>
    <col customWidth="1" min="22" max="22" width="8.0"/>
    <col customWidth="1" min="23" max="23" width="16.88"/>
    <col customWidth="1" min="24" max="24" width="22.25"/>
    <col customWidth="1" min="25" max="25" width="16.5"/>
    <col customWidth="1" min="26" max="27" width="10.0"/>
    <col customWidth="1" min="28" max="28" width="10.88"/>
    <col customWidth="1" min="29" max="29" width="20.5"/>
    <col customWidth="1" min="30" max="30" width="26.0"/>
  </cols>
  <sheetData>
    <row r="1">
      <c r="A1" s="1" t="s">
        <v>0</v>
      </c>
      <c r="D1" s="2" t="s">
        <v>1</v>
      </c>
      <c r="M1" s="3" t="s">
        <v>2</v>
      </c>
      <c r="R1" s="4" t="s">
        <v>3</v>
      </c>
      <c r="V1" s="5"/>
    </row>
    <row r="2">
      <c r="A2" s="6" t="s">
        <v>4</v>
      </c>
      <c r="B2" s="7" t="s">
        <v>5</v>
      </c>
      <c r="C2" s="6" t="s">
        <v>6</v>
      </c>
      <c r="D2" s="8" t="s">
        <v>7</v>
      </c>
      <c r="E2" s="9" t="s">
        <v>8</v>
      </c>
      <c r="F2" s="10" t="s">
        <v>9</v>
      </c>
      <c r="G2" s="9" t="s">
        <v>10</v>
      </c>
      <c r="H2" s="10" t="s">
        <v>11</v>
      </c>
      <c r="I2" s="9" t="s">
        <v>12</v>
      </c>
      <c r="J2" s="10" t="s">
        <v>13</v>
      </c>
      <c r="K2" s="9" t="s">
        <v>14</v>
      </c>
      <c r="L2" s="10" t="s">
        <v>15</v>
      </c>
      <c r="M2" s="9" t="s">
        <v>16</v>
      </c>
      <c r="N2" s="8" t="s">
        <v>17</v>
      </c>
      <c r="O2" s="9" t="s">
        <v>18</v>
      </c>
      <c r="P2" s="8" t="s">
        <v>19</v>
      </c>
      <c r="Q2" s="9" t="s">
        <v>20</v>
      </c>
      <c r="R2" s="8" t="s">
        <v>21</v>
      </c>
      <c r="S2" s="9" t="s">
        <v>22</v>
      </c>
      <c r="T2" s="8" t="s">
        <v>23</v>
      </c>
      <c r="U2" s="9" t="s">
        <v>24</v>
      </c>
      <c r="V2" s="5"/>
      <c r="AE2" s="11"/>
    </row>
    <row r="3">
      <c r="A3" s="12" t="s">
        <v>25</v>
      </c>
      <c r="B3" s="11" t="s">
        <v>26</v>
      </c>
      <c r="C3" s="13">
        <v>42498.0</v>
      </c>
      <c r="D3" s="14">
        <f t="shared" ref="D3:D16" si="1">PRICEDATE(B3, C3, 0)</f>
        <v>39.48</v>
      </c>
      <c r="E3" s="14">
        <f t="shared" ref="E3:E16" si="2">PRICEDATE(B3, C3, 1)</f>
        <v>39.62</v>
      </c>
      <c r="F3" s="5">
        <f t="shared" ref="F3:F53" si="3">IFERROR(E3/D3, )</f>
        <v>1.003546099</v>
      </c>
      <c r="G3" s="14">
        <f t="shared" ref="G3:G16" si="4">PRICEDATE(B3, C3, 5)</f>
        <v>39.48</v>
      </c>
      <c r="H3" s="5">
        <f t="shared" ref="H3:H53" si="5">IFERROR(G3/D3, )</f>
        <v>1</v>
      </c>
      <c r="I3" s="14">
        <f t="shared" ref="I3:I16" si="6">PRICEDATE(B3, C3, 30)</f>
        <v>37.57</v>
      </c>
      <c r="J3" s="5">
        <f t="shared" ref="J3:J53" si="7">IFERROR(I3/D3, )</f>
        <v>0.951621074</v>
      </c>
      <c r="K3" s="14" t="str">
        <f t="shared" ref="K3:K53" si="8">PRICEDATE(B3, TODAY(), 0)</f>
        <v>#N/A</v>
      </c>
      <c r="L3" s="5" t="str">
        <f t="shared" ref="L3:L53" si="9">IFERROR(K3/D3, )</f>
        <v/>
      </c>
      <c r="M3" s="14">
        <f t="shared" ref="M3:M53" si="10">PRICEDATE(B$56, C3, 0)</f>
        <v>2057.14</v>
      </c>
      <c r="N3" s="5">
        <f t="shared" ref="N3:N53" si="11">PRICECHANGE(B$56, C3, 1)</f>
        <v>1.000753473</v>
      </c>
      <c r="O3" s="5">
        <f t="shared" ref="O3:O53" si="12">PRICECHANGE(B$56, C3, 5)</f>
        <v>0.9948812429</v>
      </c>
      <c r="P3" s="5">
        <f t="shared" ref="P3:P53" si="13">PRICECHANGE(B$56, C3, 30)</f>
        <v>1.026731287</v>
      </c>
      <c r="Q3" s="5" t="str">
        <f t="shared" ref="Q3:Q53" si="14">PRICECHANGETODAY(B$56, C3)</f>
        <v>#N/A</v>
      </c>
      <c r="R3" s="5" t="str">
        <f t="shared" ref="R3:R53" si="15">IFERROR(L3 - Q3, )</f>
        <v/>
      </c>
      <c r="S3" s="5">
        <f t="shared" ref="S3:S53" si="16">IFERROR(F3 - N3, )</f>
        <v>0.002792626022</v>
      </c>
      <c r="T3" s="5">
        <f t="shared" ref="T3:T53" si="17">IFERROR(H3 - O3, )</f>
        <v>0.005118757109</v>
      </c>
      <c r="U3" s="5">
        <f t="shared" ref="U3:U53" si="18">IFERROR(J3 - P3, )</f>
        <v>-0.07511021317</v>
      </c>
      <c r="V3" s="5"/>
    </row>
    <row r="4">
      <c r="A4" s="15" t="s">
        <v>27</v>
      </c>
      <c r="B4" s="11" t="s">
        <v>28</v>
      </c>
      <c r="C4" s="13">
        <v>42656.0</v>
      </c>
      <c r="D4" s="14">
        <f t="shared" si="1"/>
        <v>32</v>
      </c>
      <c r="E4" s="14">
        <f t="shared" si="2"/>
        <v>32.56</v>
      </c>
      <c r="F4" s="5">
        <f t="shared" si="3"/>
        <v>1.0175</v>
      </c>
      <c r="G4" s="14">
        <f t="shared" si="4"/>
        <v>33.47</v>
      </c>
      <c r="H4" s="5">
        <f t="shared" si="5"/>
        <v>1.0459375</v>
      </c>
      <c r="I4" s="14">
        <f t="shared" si="6"/>
        <v>34.7</v>
      </c>
      <c r="J4" s="5">
        <f t="shared" si="7"/>
        <v>1.084375</v>
      </c>
      <c r="K4" s="14" t="str">
        <f t="shared" si="8"/>
        <v>#N/A</v>
      </c>
      <c r="L4" s="5" t="str">
        <f t="shared" si="9"/>
        <v/>
      </c>
      <c r="M4" s="14">
        <f t="shared" si="10"/>
        <v>2132.55</v>
      </c>
      <c r="N4" s="5">
        <f t="shared" si="11"/>
        <v>1.000201637</v>
      </c>
      <c r="O4" s="5">
        <f t="shared" si="12"/>
        <v>1.003305901</v>
      </c>
      <c r="P4" s="5">
        <f t="shared" si="13"/>
        <v>1.014958618</v>
      </c>
      <c r="Q4" s="5" t="str">
        <f t="shared" si="14"/>
        <v>#N/A</v>
      </c>
      <c r="R4" s="5" t="str">
        <f t="shared" si="15"/>
        <v/>
      </c>
      <c r="S4" s="5">
        <f t="shared" si="16"/>
        <v>0.01729836346</v>
      </c>
      <c r="T4" s="5">
        <f t="shared" si="17"/>
        <v>0.04263159861</v>
      </c>
      <c r="U4" s="5">
        <f t="shared" si="18"/>
        <v>0.06941638238</v>
      </c>
      <c r="V4" s="5"/>
    </row>
    <row r="5">
      <c r="A5" s="12" t="s">
        <v>29</v>
      </c>
      <c r="B5" s="11" t="s">
        <v>30</v>
      </c>
      <c r="C5" s="13">
        <v>42685.0</v>
      </c>
      <c r="D5" s="14">
        <f t="shared" si="1"/>
        <v>119.02</v>
      </c>
      <c r="E5" s="14">
        <f t="shared" si="2"/>
        <v>119.02</v>
      </c>
      <c r="F5" s="5">
        <f t="shared" si="3"/>
        <v>1</v>
      </c>
      <c r="G5" s="14">
        <f t="shared" si="4"/>
        <v>116.34</v>
      </c>
      <c r="H5" s="5">
        <f t="shared" si="5"/>
        <v>0.977482776</v>
      </c>
      <c r="I5" s="14">
        <f t="shared" si="6"/>
        <v>119.68</v>
      </c>
      <c r="J5" s="5">
        <f t="shared" si="7"/>
        <v>1.005545287</v>
      </c>
      <c r="K5" s="14" t="str">
        <f t="shared" si="8"/>
        <v>#N/A</v>
      </c>
      <c r="L5" s="5" t="str">
        <f t="shared" si="9"/>
        <v/>
      </c>
      <c r="M5" s="14">
        <f t="shared" si="10"/>
        <v>2164.45</v>
      </c>
      <c r="N5" s="5">
        <f t="shared" si="11"/>
        <v>1</v>
      </c>
      <c r="O5" s="5">
        <f t="shared" si="12"/>
        <v>1.005770519</v>
      </c>
      <c r="P5" s="5">
        <f t="shared" si="13"/>
        <v>1.043928019</v>
      </c>
      <c r="Q5" s="5" t="str">
        <f t="shared" si="14"/>
        <v>#N/A</v>
      </c>
      <c r="R5" s="5" t="str">
        <f t="shared" si="15"/>
        <v/>
      </c>
      <c r="S5" s="5">
        <f t="shared" si="16"/>
        <v>0</v>
      </c>
      <c r="T5" s="5">
        <f t="shared" si="17"/>
        <v>-0.02828774307</v>
      </c>
      <c r="U5" s="5">
        <f t="shared" si="18"/>
        <v>-0.03838273216</v>
      </c>
      <c r="V5" s="5"/>
    </row>
    <row r="6">
      <c r="A6" s="12" t="s">
        <v>31</v>
      </c>
      <c r="B6" s="11" t="s">
        <v>32</v>
      </c>
      <c r="C6" s="13">
        <v>42941.0</v>
      </c>
      <c r="D6" s="14">
        <f t="shared" si="1"/>
        <v>2016.91</v>
      </c>
      <c r="E6" s="14">
        <f t="shared" si="2"/>
        <v>2033.21</v>
      </c>
      <c r="F6" s="5">
        <f t="shared" si="3"/>
        <v>1.008081669</v>
      </c>
      <c r="G6" s="14">
        <f t="shared" si="4"/>
        <v>2024.06</v>
      </c>
      <c r="H6" s="5">
        <f t="shared" si="5"/>
        <v>1.003545027</v>
      </c>
      <c r="I6" s="14">
        <f t="shared" si="6"/>
        <v>1815.51</v>
      </c>
      <c r="J6" s="5">
        <f t="shared" si="7"/>
        <v>0.9001442801</v>
      </c>
      <c r="K6" s="14" t="str">
        <f t="shared" si="8"/>
        <v>#N/A</v>
      </c>
      <c r="L6" s="5" t="str">
        <f t="shared" si="9"/>
        <v/>
      </c>
      <c r="M6" s="14">
        <f t="shared" si="10"/>
        <v>2477.13</v>
      </c>
      <c r="N6" s="5">
        <f t="shared" si="11"/>
        <v>1.000282585</v>
      </c>
      <c r="O6" s="5">
        <f t="shared" si="12"/>
        <v>0.9979694243</v>
      </c>
      <c r="P6" s="5">
        <f t="shared" si="13"/>
        <v>0.9845950758</v>
      </c>
      <c r="Q6" s="5" t="str">
        <f t="shared" si="14"/>
        <v>#N/A</v>
      </c>
      <c r="R6" s="5" t="str">
        <f t="shared" si="15"/>
        <v/>
      </c>
      <c r="S6" s="5">
        <f t="shared" si="16"/>
        <v>0.007799084396</v>
      </c>
      <c r="T6" s="5">
        <f t="shared" si="17"/>
        <v>0.005575602505</v>
      </c>
      <c r="U6" s="5">
        <f t="shared" si="18"/>
        <v>-0.08445079564</v>
      </c>
      <c r="V6" s="5"/>
    </row>
    <row r="7">
      <c r="A7" s="12" t="s">
        <v>33</v>
      </c>
      <c r="B7" s="11" t="s">
        <v>34</v>
      </c>
      <c r="C7" s="13">
        <v>42963.0</v>
      </c>
      <c r="D7" s="14">
        <f t="shared" si="1"/>
        <v>24.99</v>
      </c>
      <c r="E7" s="14">
        <f t="shared" si="2"/>
        <v>24.54</v>
      </c>
      <c r="F7" s="5">
        <f t="shared" si="3"/>
        <v>0.9819927971</v>
      </c>
      <c r="G7" s="14">
        <f t="shared" si="4"/>
        <v>24.46</v>
      </c>
      <c r="H7" s="5">
        <f t="shared" si="5"/>
        <v>0.9787915166</v>
      </c>
      <c r="I7" s="14">
        <f t="shared" si="6"/>
        <v>28.5</v>
      </c>
      <c r="J7" s="5">
        <f t="shared" si="7"/>
        <v>1.140456182</v>
      </c>
      <c r="K7" s="14" t="str">
        <f t="shared" si="8"/>
        <v>#N/A</v>
      </c>
      <c r="L7" s="5" t="str">
        <f t="shared" si="9"/>
        <v/>
      </c>
      <c r="M7" s="14">
        <f t="shared" si="10"/>
        <v>2468.11</v>
      </c>
      <c r="N7" s="5">
        <f t="shared" si="11"/>
        <v>0.9845630867</v>
      </c>
      <c r="O7" s="5">
        <f t="shared" si="12"/>
        <v>0.9838986107</v>
      </c>
      <c r="P7" s="5">
        <f t="shared" si="13"/>
        <v>1.013014007</v>
      </c>
      <c r="Q7" s="5" t="str">
        <f t="shared" si="14"/>
        <v>#N/A</v>
      </c>
      <c r="R7" s="5" t="str">
        <f t="shared" si="15"/>
        <v/>
      </c>
      <c r="S7" s="5">
        <f t="shared" si="16"/>
        <v>-0.002570289616</v>
      </c>
      <c r="T7" s="5">
        <f t="shared" si="17"/>
        <v>-0.005107094071</v>
      </c>
      <c r="U7" s="5">
        <f t="shared" si="18"/>
        <v>0.1274421758</v>
      </c>
      <c r="V7" s="5"/>
    </row>
    <row r="8">
      <c r="A8" s="12" t="s">
        <v>35</v>
      </c>
      <c r="B8" s="11" t="s">
        <v>36</v>
      </c>
      <c r="C8" s="13">
        <v>43045.0</v>
      </c>
      <c r="D8" s="14">
        <f t="shared" si="1"/>
        <v>52.06</v>
      </c>
      <c r="E8" s="14">
        <f t="shared" si="2"/>
        <v>51.81</v>
      </c>
      <c r="F8" s="5">
        <f t="shared" si="3"/>
        <v>0.9951978486</v>
      </c>
      <c r="G8" s="14">
        <f t="shared" si="4"/>
        <v>52.4</v>
      </c>
      <c r="H8" s="5">
        <f t="shared" si="5"/>
        <v>1.006530926</v>
      </c>
      <c r="I8" s="14">
        <f t="shared" si="6"/>
        <v>45.17</v>
      </c>
      <c r="J8" s="5">
        <f t="shared" si="7"/>
        <v>0.8676527084</v>
      </c>
      <c r="K8" s="14" t="str">
        <f t="shared" si="8"/>
        <v>#N/A</v>
      </c>
      <c r="L8" s="5" t="str">
        <f t="shared" si="9"/>
        <v/>
      </c>
      <c r="M8" s="14">
        <f t="shared" si="10"/>
        <v>2591.13</v>
      </c>
      <c r="N8" s="5">
        <f t="shared" si="11"/>
        <v>0.9998108933</v>
      </c>
      <c r="O8" s="5">
        <f t="shared" si="12"/>
        <v>0.9965922204</v>
      </c>
      <c r="P8" s="5">
        <f t="shared" si="13"/>
        <v>1.014719447</v>
      </c>
      <c r="Q8" s="5" t="str">
        <f t="shared" si="14"/>
        <v>#N/A</v>
      </c>
      <c r="R8" s="5" t="str">
        <f t="shared" si="15"/>
        <v/>
      </c>
      <c r="S8" s="5">
        <f t="shared" si="16"/>
        <v>-0.004613044681</v>
      </c>
      <c r="T8" s="5">
        <f t="shared" si="17"/>
        <v>0.009938705472</v>
      </c>
      <c r="U8" s="5">
        <f t="shared" si="18"/>
        <v>-0.1470667383</v>
      </c>
      <c r="V8" s="5"/>
    </row>
    <row r="9">
      <c r="A9" s="12" t="s">
        <v>37</v>
      </c>
      <c r="B9" s="11" t="s">
        <v>38</v>
      </c>
      <c r="C9" s="13">
        <v>43073.0</v>
      </c>
      <c r="D9" s="14">
        <f t="shared" si="1"/>
        <v>24.04</v>
      </c>
      <c r="E9" s="14">
        <f t="shared" si="2"/>
        <v>22.97</v>
      </c>
      <c r="F9" s="5">
        <f t="shared" si="3"/>
        <v>0.9554908486</v>
      </c>
      <c r="G9" s="14">
        <f t="shared" si="4"/>
        <v>23.6</v>
      </c>
      <c r="H9" s="5">
        <f t="shared" si="5"/>
        <v>0.9816971714</v>
      </c>
      <c r="I9" s="14">
        <f t="shared" si="6"/>
        <v>24.63</v>
      </c>
      <c r="J9" s="5">
        <f t="shared" si="7"/>
        <v>1.024542429</v>
      </c>
      <c r="K9" s="14" t="str">
        <f t="shared" si="8"/>
        <v>#N/A</v>
      </c>
      <c r="L9" s="5" t="str">
        <f t="shared" si="9"/>
        <v/>
      </c>
      <c r="M9" s="14">
        <f t="shared" si="10"/>
        <v>2639.44</v>
      </c>
      <c r="N9" s="5">
        <f t="shared" si="11"/>
        <v>0.9962605704</v>
      </c>
      <c r="O9" s="5">
        <f t="shared" si="12"/>
        <v>1.004569151</v>
      </c>
      <c r="P9" s="5">
        <f t="shared" si="13"/>
        <v>1.02789228</v>
      </c>
      <c r="Q9" s="5" t="str">
        <f t="shared" si="14"/>
        <v>#N/A</v>
      </c>
      <c r="R9" s="5" t="str">
        <f t="shared" si="15"/>
        <v/>
      </c>
      <c r="S9" s="5">
        <f t="shared" si="16"/>
        <v>-0.04076972184</v>
      </c>
      <c r="T9" s="5">
        <f t="shared" si="17"/>
        <v>-0.02287197965</v>
      </c>
      <c r="U9" s="5">
        <f t="shared" si="18"/>
        <v>-0.003349850896</v>
      </c>
      <c r="V9" s="5"/>
    </row>
    <row r="10">
      <c r="A10" s="12" t="s">
        <v>39</v>
      </c>
      <c r="B10" s="11" t="s">
        <v>40</v>
      </c>
      <c r="C10" s="13">
        <v>43184.0</v>
      </c>
      <c r="D10" s="14">
        <f t="shared" si="1"/>
        <v>28.48</v>
      </c>
      <c r="E10" s="14">
        <f t="shared" si="2"/>
        <v>30.45</v>
      </c>
      <c r="F10" s="5">
        <f t="shared" si="3"/>
        <v>1.069171348</v>
      </c>
      <c r="G10" s="14">
        <f t="shared" si="4"/>
        <v>31.25</v>
      </c>
      <c r="H10" s="5">
        <f t="shared" si="5"/>
        <v>1.097261236</v>
      </c>
      <c r="I10" s="14">
        <f t="shared" si="6"/>
        <v>28.94</v>
      </c>
      <c r="J10" s="5">
        <f t="shared" si="7"/>
        <v>1.016151685</v>
      </c>
      <c r="K10" s="14" t="str">
        <f t="shared" si="8"/>
        <v>#N/A</v>
      </c>
      <c r="L10" s="5" t="str">
        <f t="shared" si="9"/>
        <v/>
      </c>
      <c r="M10" s="14">
        <f t="shared" si="10"/>
        <v>2588.26</v>
      </c>
      <c r="N10" s="5">
        <f t="shared" si="11"/>
        <v>1.027157241</v>
      </c>
      <c r="O10" s="5">
        <f t="shared" si="12"/>
        <v>1.020326397</v>
      </c>
      <c r="P10" s="5">
        <f t="shared" si="13"/>
        <v>1.017888466</v>
      </c>
      <c r="Q10" s="5" t="str">
        <f t="shared" si="14"/>
        <v>#N/A</v>
      </c>
      <c r="R10" s="5" t="str">
        <f t="shared" si="15"/>
        <v/>
      </c>
      <c r="S10" s="5">
        <f t="shared" si="16"/>
        <v>0.04201410754</v>
      </c>
      <c r="T10" s="5">
        <f t="shared" si="17"/>
        <v>0.07693483907</v>
      </c>
      <c r="U10" s="5">
        <f t="shared" si="18"/>
        <v>-0.001736780217</v>
      </c>
      <c r="V10" s="5"/>
    </row>
    <row r="11">
      <c r="A11" s="12" t="s">
        <v>41</v>
      </c>
      <c r="B11" s="11" t="s">
        <v>42</v>
      </c>
      <c r="C11" s="13">
        <v>43205.0</v>
      </c>
      <c r="D11" s="14">
        <f t="shared" si="1"/>
        <v>149</v>
      </c>
      <c r="E11" s="14">
        <f t="shared" si="2"/>
        <v>144.32</v>
      </c>
      <c r="F11" s="5">
        <f t="shared" si="3"/>
        <v>0.968590604</v>
      </c>
      <c r="G11" s="14">
        <f t="shared" si="4"/>
        <v>158.45</v>
      </c>
      <c r="H11" s="5">
        <f t="shared" si="5"/>
        <v>1.063422819</v>
      </c>
      <c r="I11" s="14">
        <f t="shared" si="6"/>
        <v>158.71</v>
      </c>
      <c r="J11" s="5">
        <f t="shared" si="7"/>
        <v>1.065167785</v>
      </c>
      <c r="K11" s="14" t="str">
        <f t="shared" si="8"/>
        <v>#N/A</v>
      </c>
      <c r="L11" s="5" t="str">
        <f t="shared" si="9"/>
        <v/>
      </c>
      <c r="M11" s="14">
        <f t="shared" si="10"/>
        <v>2656.3</v>
      </c>
      <c r="N11" s="5">
        <f t="shared" si="11"/>
        <v>1.008109024</v>
      </c>
      <c r="O11" s="5">
        <f t="shared" si="12"/>
        <v>1.005210255</v>
      </c>
      <c r="P11" s="5">
        <f t="shared" si="13"/>
        <v>1.020761962</v>
      </c>
      <c r="Q11" s="5" t="str">
        <f t="shared" si="14"/>
        <v>#N/A</v>
      </c>
      <c r="R11" s="5" t="str">
        <f t="shared" si="15"/>
        <v/>
      </c>
      <c r="S11" s="5">
        <f t="shared" si="16"/>
        <v>-0.0395184198</v>
      </c>
      <c r="T11" s="5">
        <f t="shared" si="17"/>
        <v>0.05821256393</v>
      </c>
      <c r="U11" s="5">
        <f t="shared" si="18"/>
        <v>0.04440582311</v>
      </c>
      <c r="V11" s="5"/>
    </row>
    <row r="12">
      <c r="A12" s="12" t="s">
        <v>43</v>
      </c>
      <c r="B12" s="11" t="s">
        <v>44</v>
      </c>
      <c r="C12" s="13">
        <v>43297.0</v>
      </c>
      <c r="D12" s="14">
        <f t="shared" si="1"/>
        <v>20.67</v>
      </c>
      <c r="E12" s="14">
        <f t="shared" si="2"/>
        <v>21.51</v>
      </c>
      <c r="F12" s="5">
        <f t="shared" si="3"/>
        <v>1.040638607</v>
      </c>
      <c r="G12" s="14">
        <f t="shared" si="4"/>
        <v>20.91</v>
      </c>
      <c r="H12" s="5">
        <f t="shared" si="5"/>
        <v>1.01161103</v>
      </c>
      <c r="I12" s="14">
        <f t="shared" si="6"/>
        <v>22.58</v>
      </c>
      <c r="J12" s="5">
        <f t="shared" si="7"/>
        <v>1.092404451</v>
      </c>
      <c r="K12" s="14" t="str">
        <f t="shared" si="8"/>
        <v>#N/A</v>
      </c>
      <c r="L12" s="5" t="str">
        <f t="shared" si="9"/>
        <v/>
      </c>
      <c r="M12" s="14">
        <f t="shared" si="10"/>
        <v>2798.43</v>
      </c>
      <c r="N12" s="5">
        <f t="shared" si="11"/>
        <v>1.003973657</v>
      </c>
      <c r="O12" s="5">
        <f t="shared" si="12"/>
        <v>1.001214967</v>
      </c>
      <c r="P12" s="5">
        <f t="shared" si="13"/>
        <v>1.007125424</v>
      </c>
      <c r="Q12" s="5" t="str">
        <f t="shared" si="14"/>
        <v>#N/A</v>
      </c>
      <c r="R12" s="5" t="str">
        <f t="shared" si="15"/>
        <v/>
      </c>
      <c r="S12" s="5">
        <f t="shared" si="16"/>
        <v>0.03666495002</v>
      </c>
      <c r="T12" s="5">
        <f t="shared" si="17"/>
        <v>0.01039606352</v>
      </c>
      <c r="U12" s="5">
        <f t="shared" si="18"/>
        <v>0.085279027</v>
      </c>
      <c r="V12" s="5"/>
    </row>
    <row r="13">
      <c r="A13" s="12" t="s">
        <v>45</v>
      </c>
      <c r="B13" s="14" t="s">
        <v>46</v>
      </c>
      <c r="C13" s="13">
        <v>43317.0</v>
      </c>
      <c r="D13" s="14">
        <f t="shared" si="1"/>
        <v>17</v>
      </c>
      <c r="E13" s="14">
        <f t="shared" si="2"/>
        <v>17.22</v>
      </c>
      <c r="F13" s="5">
        <f t="shared" si="3"/>
        <v>1.012941176</v>
      </c>
      <c r="G13" s="14">
        <f t="shared" si="4"/>
        <v>18.16</v>
      </c>
      <c r="H13" s="5">
        <f t="shared" si="5"/>
        <v>1.068235294</v>
      </c>
      <c r="I13" s="14">
        <f t="shared" si="6"/>
        <v>16.74</v>
      </c>
      <c r="J13" s="5">
        <f t="shared" si="7"/>
        <v>0.9847058824</v>
      </c>
      <c r="K13" s="14" t="str">
        <f t="shared" si="8"/>
        <v>#N/A</v>
      </c>
      <c r="L13" s="5" t="str">
        <f t="shared" si="9"/>
        <v/>
      </c>
      <c r="M13" s="14">
        <f t="shared" si="10"/>
        <v>2840.35</v>
      </c>
      <c r="N13" s="5">
        <f t="shared" si="11"/>
        <v>1.003538296</v>
      </c>
      <c r="O13" s="5">
        <f t="shared" si="12"/>
        <v>0.9975108701</v>
      </c>
      <c r="P13" s="5">
        <f t="shared" si="13"/>
        <v>1.019846146</v>
      </c>
      <c r="Q13" s="5" t="str">
        <f t="shared" si="14"/>
        <v>#N/A</v>
      </c>
      <c r="R13" s="5" t="str">
        <f t="shared" si="15"/>
        <v/>
      </c>
      <c r="S13" s="5">
        <f t="shared" si="16"/>
        <v>0.009402880134</v>
      </c>
      <c r="T13" s="5">
        <f t="shared" si="17"/>
        <v>0.07072442398</v>
      </c>
      <c r="U13" s="5">
        <f t="shared" si="18"/>
        <v>-0.03514026337</v>
      </c>
      <c r="V13" s="5"/>
    </row>
    <row r="14">
      <c r="A14" s="12" t="s">
        <v>47</v>
      </c>
      <c r="B14" s="11" t="s">
        <v>48</v>
      </c>
      <c r="C14" s="13">
        <v>43332.0</v>
      </c>
      <c r="D14" s="14">
        <f t="shared" si="1"/>
        <v>19.42</v>
      </c>
      <c r="E14" s="14">
        <f t="shared" si="2"/>
        <v>20.08</v>
      </c>
      <c r="F14" s="5">
        <f t="shared" si="3"/>
        <v>1.033985582</v>
      </c>
      <c r="G14" s="14">
        <f t="shared" si="4"/>
        <v>20.21</v>
      </c>
      <c r="H14" s="5">
        <f t="shared" si="5"/>
        <v>1.040679712</v>
      </c>
      <c r="I14" s="14">
        <f t="shared" si="6"/>
        <v>14.37</v>
      </c>
      <c r="J14" s="5">
        <f t="shared" si="7"/>
        <v>0.7399588054</v>
      </c>
      <c r="K14" s="14" t="str">
        <f t="shared" si="8"/>
        <v>#N/A</v>
      </c>
      <c r="L14" s="5" t="str">
        <f t="shared" si="9"/>
        <v/>
      </c>
      <c r="M14" s="14">
        <f t="shared" si="10"/>
        <v>2857.05</v>
      </c>
      <c r="N14" s="5">
        <f t="shared" si="11"/>
        <v>1.002068567</v>
      </c>
      <c r="O14" s="5">
        <f t="shared" si="12"/>
        <v>1.006174201</v>
      </c>
      <c r="P14" s="5">
        <f t="shared" si="13"/>
        <v>1.017815579</v>
      </c>
      <c r="Q14" s="5" t="str">
        <f t="shared" si="14"/>
        <v>#N/A</v>
      </c>
      <c r="R14" s="5" t="str">
        <f t="shared" si="15"/>
        <v/>
      </c>
      <c r="S14" s="5">
        <f t="shared" si="16"/>
        <v>0.03191701465</v>
      </c>
      <c r="T14" s="5">
        <f t="shared" si="17"/>
        <v>0.03450551098</v>
      </c>
      <c r="U14" s="5">
        <f t="shared" si="18"/>
        <v>-0.2778567737</v>
      </c>
      <c r="V14" s="5"/>
    </row>
    <row r="15">
      <c r="A15" s="12" t="s">
        <v>49</v>
      </c>
      <c r="B15" s="11" t="s">
        <v>50</v>
      </c>
      <c r="C15" s="13">
        <v>43366.0</v>
      </c>
      <c r="D15" s="14">
        <f t="shared" si="1"/>
        <v>164.63</v>
      </c>
      <c r="E15" s="14">
        <f t="shared" si="2"/>
        <v>163.16</v>
      </c>
      <c r="F15" s="5">
        <f t="shared" si="3"/>
        <v>0.9910708862</v>
      </c>
      <c r="G15" s="14">
        <f t="shared" si="4"/>
        <v>164.76</v>
      </c>
      <c r="H15" s="5">
        <f t="shared" si="5"/>
        <v>1.00078965</v>
      </c>
      <c r="I15" s="14">
        <f t="shared" si="6"/>
        <v>146.65</v>
      </c>
      <c r="J15" s="5">
        <f t="shared" si="7"/>
        <v>0.8907853976</v>
      </c>
      <c r="K15" s="14" t="str">
        <f t="shared" si="8"/>
        <v>#N/A</v>
      </c>
      <c r="L15" s="5" t="str">
        <f t="shared" si="9"/>
        <v/>
      </c>
      <c r="M15" s="14">
        <f t="shared" si="10"/>
        <v>2929.67</v>
      </c>
      <c r="N15" s="5">
        <f t="shared" si="11"/>
        <v>0.9964842457</v>
      </c>
      <c r="O15" s="5">
        <f t="shared" si="12"/>
        <v>0.994644448</v>
      </c>
      <c r="P15" s="5">
        <f t="shared" si="13"/>
        <v>0.9354944414</v>
      </c>
      <c r="Q15" s="5" t="str">
        <f t="shared" si="14"/>
        <v>#N/A</v>
      </c>
      <c r="R15" s="5" t="str">
        <f t="shared" si="15"/>
        <v/>
      </c>
      <c r="S15" s="5">
        <f t="shared" si="16"/>
        <v>-0.005413359436</v>
      </c>
      <c r="T15" s="5">
        <f t="shared" si="17"/>
        <v>0.006145201508</v>
      </c>
      <c r="U15" s="5">
        <f t="shared" si="18"/>
        <v>-0.0447090438</v>
      </c>
      <c r="V15" s="5"/>
    </row>
    <row r="16">
      <c r="A16" s="12" t="s">
        <v>51</v>
      </c>
      <c r="B16" s="11" t="s">
        <v>52</v>
      </c>
      <c r="C16" s="13">
        <v>43415.0</v>
      </c>
      <c r="D16" s="14">
        <f t="shared" si="1"/>
        <v>303.47</v>
      </c>
      <c r="E16" s="14">
        <f t="shared" si="2"/>
        <v>294.07</v>
      </c>
      <c r="F16" s="5">
        <f t="shared" si="3"/>
        <v>0.9690249448</v>
      </c>
      <c r="G16" s="14">
        <f t="shared" si="4"/>
        <v>286.21</v>
      </c>
      <c r="H16" s="5">
        <f t="shared" si="5"/>
        <v>0.9431245263</v>
      </c>
      <c r="I16" s="14">
        <f t="shared" si="6"/>
        <v>265.32</v>
      </c>
      <c r="J16" s="5">
        <f t="shared" si="7"/>
        <v>0.874287409</v>
      </c>
      <c r="K16" s="14" t="str">
        <f t="shared" si="8"/>
        <v>#N/A</v>
      </c>
      <c r="L16" s="5" t="str">
        <f t="shared" si="9"/>
        <v/>
      </c>
      <c r="M16" s="14">
        <f t="shared" si="10"/>
        <v>2781.01</v>
      </c>
      <c r="N16" s="5">
        <f t="shared" si="11"/>
        <v>0.9802985246</v>
      </c>
      <c r="O16" s="5">
        <f t="shared" si="12"/>
        <v>0.9839123196</v>
      </c>
      <c r="P16" s="5">
        <f t="shared" si="13"/>
        <v>0.9481375472</v>
      </c>
      <c r="Q16" s="5" t="str">
        <f t="shared" si="14"/>
        <v>#N/A</v>
      </c>
      <c r="R16" s="5" t="str">
        <f t="shared" si="15"/>
        <v/>
      </c>
      <c r="S16" s="5">
        <f t="shared" si="16"/>
        <v>-0.01127357983</v>
      </c>
      <c r="T16" s="5">
        <f t="shared" si="17"/>
        <v>-0.04078779331</v>
      </c>
      <c r="U16" s="5">
        <f t="shared" si="18"/>
        <v>-0.07385013818</v>
      </c>
      <c r="V16" s="5"/>
    </row>
    <row r="17">
      <c r="A17" s="12" t="s">
        <v>53</v>
      </c>
      <c r="B17" s="11" t="s">
        <v>54</v>
      </c>
      <c r="C17" s="13">
        <v>43450.0</v>
      </c>
      <c r="D17" s="16">
        <f>IFERROR(__xludf.DUMMYFUNCTION("INDEX(GOOGLEFINANCE(""HKG:0700"",""close"", WORKDAY(DATEVALUE(C17),0), 1), 2, 2) * GOOGLEFINANCE(""CURRENCY:HKDUSD"")"),37.622661277)</f>
        <v>37.62266128</v>
      </c>
      <c r="E17" s="16">
        <f>IFERROR(__xludf.DUMMYFUNCTION("INDEX(GOOGLEFINANCE(""HKG:0700"",""close"", WORKDAY(DATEVALUE(C17),1), 1), 2, 2) * GOOGLEFINANCE(""CURRENCY:HKDUSD"")
"),37.622661277)</f>
        <v>37.62266128</v>
      </c>
      <c r="F17" s="5">
        <f t="shared" si="3"/>
        <v>1</v>
      </c>
      <c r="G17" s="16">
        <f>IFERROR(__xludf.DUMMYFUNCTION("INDEX(GOOGLEFINANCE(""HKG:0700"",""close"", WORKDAY(DATEVALUE(C17),5), 1), 2, 2) * GOOGLEFINANCE(""CURRENCY:HKDUSD"")
"),38.403608164)</f>
        <v>38.40360816</v>
      </c>
      <c r="H17" s="5">
        <f t="shared" si="5"/>
        <v>1.020757354</v>
      </c>
      <c r="I17" s="16">
        <f>IFERROR(__xludf.DUMMYFUNCTION("INDEX(GOOGLEFINANCE(""HKG:0700"",""close"", WORKDAY(DATEVALUE(C17),30), 1), 2, 2) * GOOGLEFINANCE(""CURRENCY:HKDUSD"")
"),41.887734095)</f>
        <v>41.8877341</v>
      </c>
      <c r="J17" s="5">
        <f t="shared" si="7"/>
        <v>1.113364464</v>
      </c>
      <c r="K17" s="14" t="str">
        <f t="shared" si="8"/>
        <v>#N/A</v>
      </c>
      <c r="L17" s="5" t="str">
        <f t="shared" si="9"/>
        <v/>
      </c>
      <c r="M17" s="14">
        <f t="shared" si="10"/>
        <v>2599.95</v>
      </c>
      <c r="N17" s="5">
        <f t="shared" si="11"/>
        <v>0.9792265236</v>
      </c>
      <c r="O17" s="5">
        <f t="shared" si="12"/>
        <v>0.9294871055</v>
      </c>
      <c r="P17" s="5">
        <f t="shared" si="13"/>
        <v>1.003980846</v>
      </c>
      <c r="Q17" s="5" t="str">
        <f t="shared" si="14"/>
        <v>#N/A</v>
      </c>
      <c r="R17" s="5" t="str">
        <f t="shared" si="15"/>
        <v/>
      </c>
      <c r="S17" s="5">
        <f t="shared" si="16"/>
        <v>0.02077347641</v>
      </c>
      <c r="T17" s="5">
        <f t="shared" si="17"/>
        <v>0.09127024817</v>
      </c>
      <c r="U17" s="5">
        <f t="shared" si="18"/>
        <v>0.1093836179</v>
      </c>
      <c r="V17" s="5"/>
    </row>
    <row r="18">
      <c r="A18" s="12" t="s">
        <v>55</v>
      </c>
      <c r="B18" s="11" t="s">
        <v>56</v>
      </c>
      <c r="C18" s="13">
        <v>43554.0</v>
      </c>
      <c r="D18" s="14">
        <f t="shared" ref="D18:D53" si="19">PRICEDATE(B18, C18, 0)</f>
        <v>78.29</v>
      </c>
      <c r="E18" s="14">
        <f t="shared" ref="E18:E53" si="20">PRICEDATE(B18, C18, 1)</f>
        <v>78.29</v>
      </c>
      <c r="F18" s="5">
        <f t="shared" si="3"/>
        <v>1</v>
      </c>
      <c r="G18" s="14">
        <f t="shared" ref="G18:G53" si="21">PRICEDATE(B18, C18, 5)</f>
        <v>72</v>
      </c>
      <c r="H18" s="5">
        <f t="shared" si="5"/>
        <v>0.919657683</v>
      </c>
      <c r="I18" s="14">
        <f t="shared" ref="I18:I53" si="22">PRICEDATE(B18, C18, 30)</f>
        <v>60.59</v>
      </c>
      <c r="J18" s="5">
        <f t="shared" si="7"/>
        <v>0.7739174863</v>
      </c>
      <c r="K18" s="14" t="str">
        <f t="shared" si="8"/>
        <v>#N/A</v>
      </c>
      <c r="L18" s="5" t="str">
        <f t="shared" si="9"/>
        <v/>
      </c>
      <c r="M18" s="14">
        <f t="shared" si="10"/>
        <v>2834.4</v>
      </c>
      <c r="N18" s="5">
        <f t="shared" si="11"/>
        <v>1</v>
      </c>
      <c r="O18" s="5">
        <f t="shared" si="12"/>
        <v>1.015872848</v>
      </c>
      <c r="P18" s="5">
        <f t="shared" si="13"/>
        <v>1.038325572</v>
      </c>
      <c r="Q18" s="5" t="str">
        <f t="shared" si="14"/>
        <v>#N/A</v>
      </c>
      <c r="R18" s="5" t="str">
        <f t="shared" si="15"/>
        <v/>
      </c>
      <c r="S18" s="5">
        <f t="shared" si="16"/>
        <v>0</v>
      </c>
      <c r="T18" s="5">
        <f t="shared" si="17"/>
        <v>-0.0962151649</v>
      </c>
      <c r="U18" s="5">
        <f t="shared" si="18"/>
        <v>-0.2644080853</v>
      </c>
      <c r="V18" s="5"/>
    </row>
    <row r="19">
      <c r="A19" s="12" t="s">
        <v>57</v>
      </c>
      <c r="B19" s="11" t="s">
        <v>58</v>
      </c>
      <c r="C19" s="13">
        <v>43578.0</v>
      </c>
      <c r="D19" s="14">
        <f t="shared" si="19"/>
        <v>25.85</v>
      </c>
      <c r="E19" s="14">
        <f t="shared" si="20"/>
        <v>26.8</v>
      </c>
      <c r="F19" s="5">
        <f t="shared" si="3"/>
        <v>1.036750484</v>
      </c>
      <c r="G19" s="14">
        <f t="shared" si="21"/>
        <v>29.85</v>
      </c>
      <c r="H19" s="5">
        <f t="shared" si="5"/>
        <v>1.154738878</v>
      </c>
      <c r="I19" s="14">
        <f t="shared" si="22"/>
        <v>23.8</v>
      </c>
      <c r="J19" s="5">
        <f t="shared" si="7"/>
        <v>0.920696325</v>
      </c>
      <c r="K19" s="14" t="str">
        <f t="shared" si="8"/>
        <v>#N/A</v>
      </c>
      <c r="L19" s="5" t="str">
        <f t="shared" si="9"/>
        <v/>
      </c>
      <c r="M19" s="14">
        <f t="shared" si="10"/>
        <v>2933.68</v>
      </c>
      <c r="N19" s="5">
        <f t="shared" si="11"/>
        <v>0.9978082136</v>
      </c>
      <c r="O19" s="5">
        <f t="shared" si="12"/>
        <v>1.002113387</v>
      </c>
      <c r="P19" s="5">
        <f t="shared" si="13"/>
        <v>0.9620135802</v>
      </c>
      <c r="Q19" s="5" t="str">
        <f t="shared" si="14"/>
        <v>#N/A</v>
      </c>
      <c r="R19" s="5" t="str">
        <f t="shared" si="15"/>
        <v/>
      </c>
      <c r="S19" s="5">
        <f t="shared" si="16"/>
        <v>0.03894226998</v>
      </c>
      <c r="T19" s="5">
        <f t="shared" si="17"/>
        <v>0.1526254915</v>
      </c>
      <c r="U19" s="5">
        <f t="shared" si="18"/>
        <v>-0.04131725526</v>
      </c>
      <c r="V19" s="5"/>
    </row>
    <row r="20">
      <c r="A20" s="12" t="s">
        <v>59</v>
      </c>
      <c r="B20" s="11" t="s">
        <v>60</v>
      </c>
      <c r="C20" s="13">
        <v>43595.0</v>
      </c>
      <c r="D20" s="14">
        <f t="shared" si="19"/>
        <v>41.57</v>
      </c>
      <c r="E20" s="14">
        <f t="shared" si="20"/>
        <v>41.57</v>
      </c>
      <c r="F20" s="5">
        <f t="shared" si="3"/>
        <v>1</v>
      </c>
      <c r="G20" s="14">
        <f t="shared" si="21"/>
        <v>41.29</v>
      </c>
      <c r="H20" s="5">
        <f t="shared" si="5"/>
        <v>0.9932643733</v>
      </c>
      <c r="I20" s="14">
        <f t="shared" si="22"/>
        <v>44.16</v>
      </c>
      <c r="J20" s="5">
        <f t="shared" si="7"/>
        <v>1.062304547</v>
      </c>
      <c r="K20" s="14" t="str">
        <f t="shared" si="8"/>
        <v>#N/A</v>
      </c>
      <c r="L20" s="5" t="str">
        <f t="shared" si="9"/>
        <v/>
      </c>
      <c r="M20" s="14">
        <f t="shared" si="10"/>
        <v>2881.4</v>
      </c>
      <c r="N20" s="5">
        <f t="shared" si="11"/>
        <v>1</v>
      </c>
      <c r="O20" s="5">
        <f t="shared" si="12"/>
        <v>0.989435691</v>
      </c>
      <c r="P20" s="5">
        <f t="shared" si="13"/>
        <v>0.9972027487</v>
      </c>
      <c r="Q20" s="5" t="str">
        <f t="shared" si="14"/>
        <v>#N/A</v>
      </c>
      <c r="R20" s="5" t="str">
        <f t="shared" si="15"/>
        <v/>
      </c>
      <c r="S20" s="5">
        <f t="shared" si="16"/>
        <v>0</v>
      </c>
      <c r="T20" s="5">
        <f t="shared" si="17"/>
        <v>0.003828682363</v>
      </c>
      <c r="U20" s="5">
        <f t="shared" si="18"/>
        <v>0.06510179788</v>
      </c>
      <c r="V20" s="5"/>
    </row>
    <row r="21">
      <c r="A21" s="12" t="s">
        <v>61</v>
      </c>
      <c r="B21" s="11" t="s">
        <v>62</v>
      </c>
      <c r="C21" s="13">
        <v>43612.0</v>
      </c>
      <c r="D21" s="14">
        <f t="shared" si="19"/>
        <v>92.31</v>
      </c>
      <c r="E21" s="14">
        <f t="shared" si="20"/>
        <v>93.5</v>
      </c>
      <c r="F21" s="5">
        <f t="shared" si="3"/>
        <v>1.012891344</v>
      </c>
      <c r="G21" s="14">
        <f t="shared" si="21"/>
        <v>93.08</v>
      </c>
      <c r="H21" s="5">
        <f t="shared" si="5"/>
        <v>1.008341458</v>
      </c>
      <c r="I21" s="14">
        <f t="shared" si="22"/>
        <v>97.32</v>
      </c>
      <c r="J21" s="5">
        <f t="shared" si="7"/>
        <v>1.054273643</v>
      </c>
      <c r="K21" s="14" t="str">
        <f t="shared" si="8"/>
        <v>#N/A</v>
      </c>
      <c r="L21" s="5" t="str">
        <f t="shared" si="9"/>
        <v/>
      </c>
      <c r="M21" s="14">
        <f t="shared" si="10"/>
        <v>2826.06</v>
      </c>
      <c r="N21" s="5">
        <f t="shared" si="11"/>
        <v>0.9916243816</v>
      </c>
      <c r="O21" s="5">
        <f t="shared" si="12"/>
        <v>0.9738151349</v>
      </c>
      <c r="P21" s="5">
        <f t="shared" si="13"/>
        <v>1.031039681</v>
      </c>
      <c r="Q21" s="5" t="str">
        <f t="shared" si="14"/>
        <v>#N/A</v>
      </c>
      <c r="R21" s="5" t="str">
        <f t="shared" si="15"/>
        <v/>
      </c>
      <c r="S21" s="5">
        <f t="shared" si="16"/>
        <v>0.02126696274</v>
      </c>
      <c r="T21" s="5">
        <f t="shared" si="17"/>
        <v>0.03452632328</v>
      </c>
      <c r="U21" s="5">
        <f t="shared" si="18"/>
        <v>0.02323396247</v>
      </c>
      <c r="V21" s="5"/>
    </row>
    <row r="22">
      <c r="A22" s="12" t="s">
        <v>63</v>
      </c>
      <c r="B22" s="11" t="s">
        <v>64</v>
      </c>
      <c r="C22" s="13">
        <v>43634.0</v>
      </c>
      <c r="D22" s="14">
        <f t="shared" si="19"/>
        <v>99.64</v>
      </c>
      <c r="E22" s="14">
        <f t="shared" si="20"/>
        <v>102.39</v>
      </c>
      <c r="F22" s="5">
        <f t="shared" si="3"/>
        <v>1.027599358</v>
      </c>
      <c r="G22" s="14">
        <f t="shared" si="21"/>
        <v>100.47</v>
      </c>
      <c r="H22" s="5">
        <f t="shared" si="5"/>
        <v>1.008329988</v>
      </c>
      <c r="I22" s="14">
        <f t="shared" si="22"/>
        <v>95.19</v>
      </c>
      <c r="J22" s="5">
        <f t="shared" si="7"/>
        <v>0.9553392212</v>
      </c>
      <c r="K22" s="14" t="str">
        <f t="shared" si="8"/>
        <v>#N/A</v>
      </c>
      <c r="L22" s="5" t="str">
        <f t="shared" si="9"/>
        <v/>
      </c>
      <c r="M22" s="14">
        <f t="shared" si="10"/>
        <v>2917.75</v>
      </c>
      <c r="N22" s="5">
        <f t="shared" si="11"/>
        <v>1.002985177</v>
      </c>
      <c r="O22" s="5">
        <f t="shared" si="12"/>
        <v>1.011210693</v>
      </c>
      <c r="P22" s="5">
        <f t="shared" si="13"/>
        <v>1.026513581</v>
      </c>
      <c r="Q22" s="5" t="str">
        <f t="shared" si="14"/>
        <v>#N/A</v>
      </c>
      <c r="R22" s="5" t="str">
        <f t="shared" si="15"/>
        <v/>
      </c>
      <c r="S22" s="5">
        <f t="shared" si="16"/>
        <v>0.02461418075</v>
      </c>
      <c r="T22" s="5">
        <f t="shared" si="17"/>
        <v>-0.002880705214</v>
      </c>
      <c r="U22" s="5">
        <f t="shared" si="18"/>
        <v>-0.07117435947</v>
      </c>
      <c r="V22" s="5"/>
    </row>
    <row r="23">
      <c r="A23" s="12" t="s">
        <v>65</v>
      </c>
      <c r="B23" s="14" t="s">
        <v>66</v>
      </c>
      <c r="C23" s="13">
        <v>43683.0</v>
      </c>
      <c r="D23" s="14">
        <f t="shared" si="19"/>
        <v>44.19</v>
      </c>
      <c r="E23" s="14">
        <f t="shared" si="20"/>
        <v>45.37</v>
      </c>
      <c r="F23" s="5">
        <f t="shared" si="3"/>
        <v>1.026702874</v>
      </c>
      <c r="G23" s="14">
        <f t="shared" si="21"/>
        <v>48.84</v>
      </c>
      <c r="H23" s="5">
        <f t="shared" si="5"/>
        <v>1.105227427</v>
      </c>
      <c r="I23" s="14">
        <f t="shared" si="22"/>
        <v>51.95</v>
      </c>
      <c r="J23" s="5">
        <f t="shared" si="7"/>
        <v>1.175605341</v>
      </c>
      <c r="K23" s="14" t="str">
        <f t="shared" si="8"/>
        <v>#N/A</v>
      </c>
      <c r="L23" s="5" t="str">
        <f t="shared" si="9"/>
        <v/>
      </c>
      <c r="M23" s="14">
        <f t="shared" si="10"/>
        <v>2881.77</v>
      </c>
      <c r="N23" s="5">
        <f t="shared" si="11"/>
        <v>1.00076689</v>
      </c>
      <c r="O23" s="5">
        <f t="shared" si="12"/>
        <v>1.01279769</v>
      </c>
      <c r="P23" s="5">
        <f t="shared" si="13"/>
        <v>1.032698654</v>
      </c>
      <c r="Q23" s="5" t="str">
        <f t="shared" si="14"/>
        <v>#N/A</v>
      </c>
      <c r="R23" s="5" t="str">
        <f t="shared" si="15"/>
        <v/>
      </c>
      <c r="S23" s="5">
        <f t="shared" si="16"/>
        <v>0.02593598416</v>
      </c>
      <c r="T23" s="5">
        <f t="shared" si="17"/>
        <v>0.09242973671</v>
      </c>
      <c r="U23" s="5">
        <f t="shared" si="18"/>
        <v>0.1429066866</v>
      </c>
      <c r="V23" s="5"/>
    </row>
    <row r="24">
      <c r="A24" s="12" t="s">
        <v>67</v>
      </c>
      <c r="B24" s="11" t="s">
        <v>68</v>
      </c>
      <c r="C24" s="13">
        <v>44028.0</v>
      </c>
      <c r="D24" s="14">
        <f t="shared" si="19"/>
        <v>83.55</v>
      </c>
      <c r="E24" s="14">
        <f t="shared" si="20"/>
        <v>82.47</v>
      </c>
      <c r="F24" s="5">
        <f t="shared" si="3"/>
        <v>0.9870736086</v>
      </c>
      <c r="G24" s="14">
        <f t="shared" si="21"/>
        <v>82.58</v>
      </c>
      <c r="H24" s="5">
        <f t="shared" si="5"/>
        <v>0.9883901855</v>
      </c>
      <c r="I24" s="14">
        <f t="shared" si="22"/>
        <v>85.04</v>
      </c>
      <c r="J24" s="5">
        <f t="shared" si="7"/>
        <v>1.017833633</v>
      </c>
      <c r="K24" s="14" t="str">
        <f t="shared" si="8"/>
        <v>#N/A</v>
      </c>
      <c r="L24" s="5" t="str">
        <f t="shared" si="9"/>
        <v/>
      </c>
      <c r="M24" s="14">
        <f t="shared" si="10"/>
        <v>3215.57</v>
      </c>
      <c r="N24" s="5">
        <f t="shared" si="11"/>
        <v>1.00284864</v>
      </c>
      <c r="O24" s="5">
        <f t="shared" si="12"/>
        <v>1.012977481</v>
      </c>
      <c r="P24" s="5">
        <f t="shared" si="13"/>
        <v>1.048912012</v>
      </c>
      <c r="Q24" s="5" t="str">
        <f t="shared" si="14"/>
        <v>#N/A</v>
      </c>
      <c r="R24" s="5" t="str">
        <f t="shared" si="15"/>
        <v/>
      </c>
      <c r="S24" s="5">
        <f t="shared" si="16"/>
        <v>-0.01577503097</v>
      </c>
      <c r="T24" s="5">
        <f t="shared" si="17"/>
        <v>-0.02458729592</v>
      </c>
      <c r="U24" s="5">
        <f t="shared" si="18"/>
        <v>-0.03107837993</v>
      </c>
      <c r="V24" s="5"/>
    </row>
    <row r="25">
      <c r="A25" s="12" t="s">
        <v>69</v>
      </c>
      <c r="B25" s="11" t="s">
        <v>70</v>
      </c>
      <c r="C25" s="13">
        <v>44068.0</v>
      </c>
      <c r="D25" s="14">
        <f t="shared" si="19"/>
        <v>10.3</v>
      </c>
      <c r="E25" s="14">
        <f t="shared" si="20"/>
        <v>10.05</v>
      </c>
      <c r="F25" s="5">
        <f t="shared" si="3"/>
        <v>0.9757281553</v>
      </c>
      <c r="G25" s="14">
        <f t="shared" si="21"/>
        <v>11.01</v>
      </c>
      <c r="H25" s="5">
        <f t="shared" si="5"/>
        <v>1.068932039</v>
      </c>
      <c r="I25" s="14">
        <f t="shared" si="22"/>
        <v>10.69</v>
      </c>
      <c r="J25" s="5">
        <f t="shared" si="7"/>
        <v>1.037864078</v>
      </c>
      <c r="K25" s="14" t="str">
        <f t="shared" si="8"/>
        <v>#N/A</v>
      </c>
      <c r="L25" s="5" t="str">
        <f t="shared" si="9"/>
        <v/>
      </c>
      <c r="M25" s="14">
        <f t="shared" si="10"/>
        <v>3443.62</v>
      </c>
      <c r="N25" s="5">
        <f t="shared" si="11"/>
        <v>1.010195666</v>
      </c>
      <c r="O25" s="5">
        <f t="shared" si="12"/>
        <v>1.018698347</v>
      </c>
      <c r="P25" s="5">
        <f t="shared" si="13"/>
        <v>0.942784047</v>
      </c>
      <c r="Q25" s="5" t="str">
        <f t="shared" si="14"/>
        <v>#N/A</v>
      </c>
      <c r="R25" s="5" t="str">
        <f t="shared" si="15"/>
        <v/>
      </c>
      <c r="S25" s="5">
        <f t="shared" si="16"/>
        <v>-0.03446751085</v>
      </c>
      <c r="T25" s="5">
        <f t="shared" si="17"/>
        <v>0.05023369233</v>
      </c>
      <c r="U25" s="5">
        <f t="shared" si="18"/>
        <v>0.09508003065</v>
      </c>
      <c r="V25" s="5"/>
    </row>
    <row r="26">
      <c r="A26" s="12" t="s">
        <v>71</v>
      </c>
      <c r="B26" s="11" t="s">
        <v>72</v>
      </c>
      <c r="C26" s="13">
        <v>44157.0</v>
      </c>
      <c r="D26" s="14">
        <f t="shared" si="19"/>
        <v>466.2</v>
      </c>
      <c r="E26" s="14">
        <f t="shared" si="20"/>
        <v>498.2</v>
      </c>
      <c r="F26" s="5">
        <f t="shared" si="3"/>
        <v>1.068640069</v>
      </c>
      <c r="G26" s="14">
        <f t="shared" si="21"/>
        <v>543.4</v>
      </c>
      <c r="H26" s="5">
        <f t="shared" si="5"/>
        <v>1.165594166</v>
      </c>
      <c r="I26" s="14">
        <f t="shared" si="22"/>
        <v>509.4</v>
      </c>
      <c r="J26" s="5">
        <f t="shared" si="7"/>
        <v>1.092664093</v>
      </c>
      <c r="K26" s="14" t="str">
        <f t="shared" si="8"/>
        <v>#N/A</v>
      </c>
      <c r="L26" s="5" t="str">
        <f t="shared" si="9"/>
        <v/>
      </c>
      <c r="M26" s="14">
        <f t="shared" si="10"/>
        <v>3557.54</v>
      </c>
      <c r="N26" s="5">
        <f t="shared" si="11"/>
        <v>1.005635917</v>
      </c>
      <c r="O26" s="5">
        <f t="shared" si="12"/>
        <v>1.022715135</v>
      </c>
      <c r="P26" s="5">
        <f t="shared" si="13"/>
        <v>1.036463399</v>
      </c>
      <c r="Q26" s="5" t="str">
        <f t="shared" si="14"/>
        <v>#N/A</v>
      </c>
      <c r="R26" s="5" t="str">
        <f t="shared" si="15"/>
        <v/>
      </c>
      <c r="S26" s="5">
        <f t="shared" si="16"/>
        <v>0.06300415169</v>
      </c>
      <c r="T26" s="5">
        <f t="shared" si="17"/>
        <v>0.142879031</v>
      </c>
      <c r="U26" s="5">
        <f t="shared" si="18"/>
        <v>0.0562006938</v>
      </c>
      <c r="V26" s="5"/>
    </row>
    <row r="27">
      <c r="A27" s="12" t="s">
        <v>73</v>
      </c>
      <c r="B27" s="11" t="s">
        <v>74</v>
      </c>
      <c r="C27" s="13">
        <v>44174.0</v>
      </c>
      <c r="D27" s="14">
        <f t="shared" si="19"/>
        <v>189.51</v>
      </c>
      <c r="E27" s="14">
        <f t="shared" si="20"/>
        <v>186</v>
      </c>
      <c r="F27" s="5">
        <f t="shared" si="3"/>
        <v>0.9814785499</v>
      </c>
      <c r="G27" s="14">
        <f t="shared" si="21"/>
        <v>160</v>
      </c>
      <c r="H27" s="5">
        <f t="shared" si="5"/>
        <v>0.8442826236</v>
      </c>
      <c r="I27" s="14">
        <f t="shared" si="22"/>
        <v>156.09</v>
      </c>
      <c r="J27" s="5">
        <f t="shared" si="7"/>
        <v>0.823650467</v>
      </c>
      <c r="K27" s="14" t="str">
        <f t="shared" si="8"/>
        <v>#N/A</v>
      </c>
      <c r="L27" s="5" t="str">
        <f t="shared" si="9"/>
        <v/>
      </c>
      <c r="M27" s="14">
        <f t="shared" si="10"/>
        <v>3672.82</v>
      </c>
      <c r="N27" s="5">
        <f t="shared" si="11"/>
        <v>0.9987148839</v>
      </c>
      <c r="O27" s="5">
        <f t="shared" si="12"/>
        <v>0.9931033919</v>
      </c>
      <c r="P27" s="5">
        <f t="shared" si="13"/>
        <v>1.041346976</v>
      </c>
      <c r="Q27" s="5" t="str">
        <f t="shared" si="14"/>
        <v>#N/A</v>
      </c>
      <c r="R27" s="5" t="str">
        <f t="shared" si="15"/>
        <v/>
      </c>
      <c r="S27" s="5">
        <f t="shared" si="16"/>
        <v>-0.01723633399</v>
      </c>
      <c r="T27" s="5">
        <f t="shared" si="17"/>
        <v>-0.1488207683</v>
      </c>
      <c r="U27" s="5">
        <f t="shared" si="18"/>
        <v>-0.2176965089</v>
      </c>
      <c r="V27" s="5"/>
    </row>
    <row r="28">
      <c r="A28" s="12" t="s">
        <v>75</v>
      </c>
      <c r="B28" s="11" t="s">
        <v>76</v>
      </c>
      <c r="C28" s="13">
        <v>44175.0</v>
      </c>
      <c r="D28" s="14">
        <f t="shared" si="19"/>
        <v>144.71</v>
      </c>
      <c r="E28" s="14">
        <f t="shared" si="20"/>
        <v>139.25</v>
      </c>
      <c r="F28" s="5">
        <f t="shared" si="3"/>
        <v>0.9622693663</v>
      </c>
      <c r="G28" s="14">
        <f t="shared" si="21"/>
        <v>124.8</v>
      </c>
      <c r="H28" s="5">
        <f t="shared" si="5"/>
        <v>0.8624144841</v>
      </c>
      <c r="I28" s="14">
        <f t="shared" si="22"/>
        <v>149.77</v>
      </c>
      <c r="J28" s="5">
        <f t="shared" si="7"/>
        <v>1.034966485</v>
      </c>
      <c r="K28" s="14" t="str">
        <f t="shared" si="8"/>
        <v>#N/A</v>
      </c>
      <c r="L28" s="5" t="str">
        <f t="shared" si="9"/>
        <v/>
      </c>
      <c r="M28" s="14">
        <f t="shared" si="10"/>
        <v>3668.1</v>
      </c>
      <c r="N28" s="5">
        <f t="shared" si="11"/>
        <v>0.9987350399</v>
      </c>
      <c r="O28" s="5">
        <f t="shared" si="12"/>
        <v>1.007229901</v>
      </c>
      <c r="P28" s="5">
        <f t="shared" si="13"/>
        <v>1.04268695</v>
      </c>
      <c r="Q28" s="5" t="str">
        <f t="shared" si="14"/>
        <v>#N/A</v>
      </c>
      <c r="R28" s="5" t="str">
        <f t="shared" si="15"/>
        <v/>
      </c>
      <c r="S28" s="5">
        <f t="shared" si="16"/>
        <v>-0.03646567362</v>
      </c>
      <c r="T28" s="5">
        <f t="shared" si="17"/>
        <v>-0.1448154169</v>
      </c>
      <c r="U28" s="5">
        <f t="shared" si="18"/>
        <v>-0.007720464953</v>
      </c>
      <c r="V28" s="5"/>
    </row>
    <row r="29">
      <c r="A29" s="12" t="s">
        <v>77</v>
      </c>
      <c r="B29" s="11" t="s">
        <v>78</v>
      </c>
      <c r="C29" s="13">
        <v>44214.0</v>
      </c>
      <c r="D29" s="14">
        <f t="shared" si="19"/>
        <v>35825.16</v>
      </c>
      <c r="E29" s="14">
        <f t="shared" si="20"/>
        <v>36625.9</v>
      </c>
      <c r="F29" s="5">
        <f t="shared" si="3"/>
        <v>1.022351331</v>
      </c>
      <c r="G29" s="14">
        <f t="shared" si="21"/>
        <v>33010.61</v>
      </c>
      <c r="H29" s="5">
        <f t="shared" si="5"/>
        <v>0.9214364988</v>
      </c>
      <c r="I29" s="14">
        <f t="shared" si="22"/>
        <v>49154.03</v>
      </c>
      <c r="J29" s="5">
        <f t="shared" si="7"/>
        <v>1.372053328</v>
      </c>
      <c r="K29" s="14" t="str">
        <f t="shared" si="8"/>
        <v>#N/A</v>
      </c>
      <c r="L29" s="5" t="str">
        <f t="shared" si="9"/>
        <v/>
      </c>
      <c r="M29" s="14">
        <f t="shared" si="10"/>
        <v>3768.25</v>
      </c>
      <c r="N29" s="5">
        <f t="shared" si="11"/>
        <v>1.008136403</v>
      </c>
      <c r="O29" s="5">
        <f t="shared" si="12"/>
        <v>1.01943077</v>
      </c>
      <c r="P29" s="5">
        <f t="shared" si="13"/>
        <v>1.043277383</v>
      </c>
      <c r="Q29" s="5" t="str">
        <f t="shared" si="14"/>
        <v>#N/A</v>
      </c>
      <c r="R29" s="5" t="str">
        <f t="shared" si="15"/>
        <v/>
      </c>
      <c r="S29" s="5">
        <f t="shared" si="16"/>
        <v>0.0142149279</v>
      </c>
      <c r="T29" s="5">
        <f t="shared" si="17"/>
        <v>-0.09799427143</v>
      </c>
      <c r="U29" s="5">
        <f t="shared" si="18"/>
        <v>0.3287759445</v>
      </c>
      <c r="V29" s="5"/>
    </row>
    <row r="30">
      <c r="A30" s="12" t="s">
        <v>79</v>
      </c>
      <c r="B30" s="11" t="s">
        <v>80</v>
      </c>
      <c r="C30" s="13">
        <v>44244.0</v>
      </c>
      <c r="D30" s="14">
        <f t="shared" si="19"/>
        <v>49.68</v>
      </c>
      <c r="E30" s="14">
        <f t="shared" si="20"/>
        <v>49.84</v>
      </c>
      <c r="F30" s="5">
        <f t="shared" si="3"/>
        <v>1.003220612</v>
      </c>
      <c r="G30" s="14">
        <f t="shared" si="21"/>
        <v>51.74</v>
      </c>
      <c r="H30" s="5">
        <f t="shared" si="5"/>
        <v>1.041465378</v>
      </c>
      <c r="I30" s="14">
        <f t="shared" si="22"/>
        <v>49.93</v>
      </c>
      <c r="J30" s="5">
        <f t="shared" si="7"/>
        <v>1.005032206</v>
      </c>
      <c r="K30" s="14" t="str">
        <f t="shared" si="8"/>
        <v>#N/A</v>
      </c>
      <c r="L30" s="5" t="str">
        <f t="shared" si="9"/>
        <v/>
      </c>
      <c r="M30" s="14">
        <f t="shared" si="10"/>
        <v>3931.33</v>
      </c>
      <c r="N30" s="5">
        <f t="shared" si="11"/>
        <v>0.9955841916</v>
      </c>
      <c r="O30" s="5">
        <f t="shared" si="12"/>
        <v>0.986053066</v>
      </c>
      <c r="P30" s="5" t="str">
        <f t="shared" si="13"/>
        <v>#N/A</v>
      </c>
      <c r="Q30" s="5" t="str">
        <f t="shared" si="14"/>
        <v>#N/A</v>
      </c>
      <c r="R30" s="5" t="str">
        <f t="shared" si="15"/>
        <v/>
      </c>
      <c r="S30" s="5">
        <f t="shared" si="16"/>
        <v>0.007636420307</v>
      </c>
      <c r="T30" s="5">
        <f t="shared" si="17"/>
        <v>0.05541231241</v>
      </c>
      <c r="U30" s="5" t="str">
        <f t="shared" si="18"/>
        <v/>
      </c>
      <c r="V30" s="5"/>
    </row>
    <row r="31">
      <c r="A31" s="12" t="s">
        <v>81</v>
      </c>
      <c r="B31" s="14" t="s">
        <v>82</v>
      </c>
      <c r="C31" s="13">
        <v>44265.0</v>
      </c>
      <c r="D31" s="14">
        <f t="shared" si="19"/>
        <v>317</v>
      </c>
      <c r="E31" s="14">
        <f t="shared" si="20"/>
        <v>344.6</v>
      </c>
      <c r="F31" s="5">
        <f t="shared" si="3"/>
        <v>1.087066246</v>
      </c>
      <c r="G31" s="14">
        <f t="shared" si="21"/>
        <v>317.2</v>
      </c>
      <c r="H31" s="5">
        <f t="shared" si="5"/>
        <v>1.000630915</v>
      </c>
      <c r="I31" s="14">
        <f t="shared" si="22"/>
        <v>314</v>
      </c>
      <c r="J31" s="5">
        <f t="shared" si="7"/>
        <v>0.9905362776</v>
      </c>
      <c r="K31" s="14" t="str">
        <f t="shared" si="8"/>
        <v>#N/A</v>
      </c>
      <c r="L31" s="5" t="str">
        <f t="shared" si="9"/>
        <v/>
      </c>
      <c r="M31" s="14">
        <f t="shared" si="10"/>
        <v>3898.81</v>
      </c>
      <c r="N31" s="5">
        <f t="shared" si="11"/>
        <v>1.01039548</v>
      </c>
      <c r="O31" s="5">
        <f t="shared" si="12"/>
        <v>1.01798754</v>
      </c>
      <c r="P31" s="5">
        <f t="shared" si="13"/>
        <v>1.058989794</v>
      </c>
      <c r="Q31" s="5" t="str">
        <f t="shared" si="14"/>
        <v>#N/A</v>
      </c>
      <c r="R31" s="5" t="str">
        <f t="shared" si="15"/>
        <v/>
      </c>
      <c r="S31" s="5">
        <f t="shared" si="16"/>
        <v>0.07667076641</v>
      </c>
      <c r="T31" s="5">
        <f t="shared" si="17"/>
        <v>-0.01735662496</v>
      </c>
      <c r="U31" s="5">
        <f t="shared" si="18"/>
        <v>-0.06845351672</v>
      </c>
      <c r="V31" s="5"/>
    </row>
    <row r="32">
      <c r="A32" s="12" t="s">
        <v>83</v>
      </c>
      <c r="B32" s="11" t="s">
        <v>84</v>
      </c>
      <c r="C32" s="13">
        <v>44306.0</v>
      </c>
      <c r="D32" s="14">
        <f t="shared" si="19"/>
        <v>267.89</v>
      </c>
      <c r="E32" s="14">
        <f t="shared" si="20"/>
        <v>272.21</v>
      </c>
      <c r="F32" s="5">
        <f t="shared" si="3"/>
        <v>1.016126022</v>
      </c>
      <c r="G32" s="14">
        <f t="shared" si="21"/>
        <v>271.98</v>
      </c>
      <c r="H32" s="5">
        <f t="shared" si="5"/>
        <v>1.015267461</v>
      </c>
      <c r="I32" s="14">
        <f t="shared" si="22"/>
        <v>286.73</v>
      </c>
      <c r="J32" s="5">
        <f t="shared" si="7"/>
        <v>1.070327373</v>
      </c>
      <c r="K32" s="14" t="str">
        <f t="shared" si="8"/>
        <v>#N/A</v>
      </c>
      <c r="L32" s="5" t="str">
        <f t="shared" si="9"/>
        <v/>
      </c>
      <c r="M32" s="14">
        <f t="shared" si="10"/>
        <v>4134.94</v>
      </c>
      <c r="N32" s="5">
        <f t="shared" si="11"/>
        <v>1.00930606</v>
      </c>
      <c r="O32" s="5">
        <f t="shared" si="12"/>
        <v>1.01093849</v>
      </c>
      <c r="P32" s="5">
        <f t="shared" si="13"/>
        <v>1.005847727</v>
      </c>
      <c r="Q32" s="5" t="str">
        <f t="shared" si="14"/>
        <v>#N/A</v>
      </c>
      <c r="R32" s="5" t="str">
        <f t="shared" si="15"/>
        <v/>
      </c>
      <c r="S32" s="5">
        <f t="shared" si="16"/>
        <v>0.006819961811</v>
      </c>
      <c r="T32" s="5">
        <f t="shared" si="17"/>
        <v>0.004328970486</v>
      </c>
      <c r="U32" s="5">
        <f t="shared" si="18"/>
        <v>0.06447964624</v>
      </c>
      <c r="V32" s="5"/>
    </row>
    <row r="33">
      <c r="A33" s="12" t="s">
        <v>85</v>
      </c>
      <c r="B33" s="11" t="s">
        <v>86</v>
      </c>
      <c r="C33" s="13">
        <v>44383.0</v>
      </c>
      <c r="D33" s="14">
        <f t="shared" si="19"/>
        <v>2311.1429</v>
      </c>
      <c r="E33" s="14">
        <f t="shared" si="20"/>
        <v>2203.93</v>
      </c>
      <c r="F33" s="5">
        <f t="shared" si="3"/>
        <v>0.953610441</v>
      </c>
      <c r="G33" s="14">
        <f t="shared" si="21"/>
        <v>2151.0219</v>
      </c>
      <c r="H33" s="5">
        <f t="shared" si="5"/>
        <v>0.930717828</v>
      </c>
      <c r="I33" s="14">
        <f t="shared" si="22"/>
        <v>2503.6573</v>
      </c>
      <c r="J33" s="5">
        <f t="shared" si="7"/>
        <v>1.083298354</v>
      </c>
      <c r="K33" s="14" t="str">
        <f t="shared" si="8"/>
        <v>#N/A</v>
      </c>
      <c r="L33" s="5" t="str">
        <f t="shared" si="9"/>
        <v/>
      </c>
      <c r="M33" s="14">
        <f t="shared" si="10"/>
        <v>4343.54</v>
      </c>
      <c r="N33" s="5">
        <f t="shared" si="11"/>
        <v>1.003359011</v>
      </c>
      <c r="O33" s="5">
        <f t="shared" si="12"/>
        <v>1.005988203</v>
      </c>
      <c r="P33" s="5">
        <f t="shared" si="13"/>
        <v>1.019698219</v>
      </c>
      <c r="Q33" s="5" t="str">
        <f t="shared" si="14"/>
        <v>#N/A</v>
      </c>
      <c r="R33" s="5" t="str">
        <f t="shared" si="15"/>
        <v/>
      </c>
      <c r="S33" s="5">
        <f t="shared" si="16"/>
        <v>-0.04974857035</v>
      </c>
      <c r="T33" s="5">
        <f t="shared" si="17"/>
        <v>-0.07527037521</v>
      </c>
      <c r="U33" s="5">
        <f t="shared" si="18"/>
        <v>0.06360013574</v>
      </c>
      <c r="V33" s="5"/>
    </row>
    <row r="34">
      <c r="A34" s="12" t="s">
        <v>87</v>
      </c>
      <c r="B34" s="11" t="s">
        <v>88</v>
      </c>
      <c r="C34" s="13">
        <v>44395.0</v>
      </c>
      <c r="D34" s="14">
        <f t="shared" si="19"/>
        <v>7.06</v>
      </c>
      <c r="E34" s="14">
        <f t="shared" si="20"/>
        <v>6.89</v>
      </c>
      <c r="F34" s="5">
        <f t="shared" si="3"/>
        <v>0.9759206799</v>
      </c>
      <c r="G34" s="14">
        <f t="shared" si="21"/>
        <v>6.98</v>
      </c>
      <c r="H34" s="5">
        <f t="shared" si="5"/>
        <v>0.9886685552</v>
      </c>
      <c r="I34" s="14">
        <f t="shared" si="22"/>
        <v>6.3</v>
      </c>
      <c r="J34" s="5">
        <f t="shared" si="7"/>
        <v>0.8923512748</v>
      </c>
      <c r="K34" s="14" t="str">
        <f t="shared" si="8"/>
        <v>#N/A</v>
      </c>
      <c r="L34" s="5" t="str">
        <f t="shared" si="9"/>
        <v/>
      </c>
      <c r="M34" s="14">
        <f t="shared" si="10"/>
        <v>4327.16</v>
      </c>
      <c r="N34" s="5">
        <f t="shared" si="11"/>
        <v>0.9841304689</v>
      </c>
      <c r="O34" s="5">
        <f t="shared" si="12"/>
        <v>1.019557862</v>
      </c>
      <c r="P34" s="5">
        <f t="shared" si="13"/>
        <v>1.027944425</v>
      </c>
      <c r="Q34" s="5" t="str">
        <f t="shared" si="14"/>
        <v>#N/A</v>
      </c>
      <c r="R34" s="5" t="str">
        <f t="shared" si="15"/>
        <v/>
      </c>
      <c r="S34" s="5">
        <f t="shared" si="16"/>
        <v>-0.008209789058</v>
      </c>
      <c r="T34" s="5">
        <f t="shared" si="17"/>
        <v>-0.03088930719</v>
      </c>
      <c r="U34" s="5">
        <f t="shared" si="18"/>
        <v>-0.1355931507</v>
      </c>
      <c r="V34" s="5"/>
    </row>
    <row r="35">
      <c r="A35" s="12" t="s">
        <v>89</v>
      </c>
      <c r="B35" s="14" t="s">
        <v>90</v>
      </c>
      <c r="C35" s="13">
        <v>44445.0</v>
      </c>
      <c r="D35" s="14">
        <f t="shared" si="19"/>
        <v>631</v>
      </c>
      <c r="E35" s="14">
        <f t="shared" si="20"/>
        <v>623</v>
      </c>
      <c r="F35" s="5">
        <f t="shared" si="3"/>
        <v>0.9873217116</v>
      </c>
      <c r="G35" s="14">
        <f t="shared" si="21"/>
        <v>622</v>
      </c>
      <c r="H35" s="5">
        <f t="shared" si="5"/>
        <v>0.9857369255</v>
      </c>
      <c r="I35" s="14">
        <f t="shared" si="22"/>
        <v>571</v>
      </c>
      <c r="J35" s="5">
        <f t="shared" si="7"/>
        <v>0.9049128368</v>
      </c>
      <c r="K35" s="14" t="str">
        <f t="shared" si="8"/>
        <v>#N/A</v>
      </c>
      <c r="L35" s="5" t="str">
        <f t="shared" si="9"/>
        <v/>
      </c>
      <c r="M35" s="14">
        <f t="shared" si="10"/>
        <v>4535.43</v>
      </c>
      <c r="N35" s="5">
        <f t="shared" si="11"/>
        <v>0.9966045116</v>
      </c>
      <c r="O35" s="5">
        <f t="shared" si="12"/>
        <v>0.9830556309</v>
      </c>
      <c r="P35" s="5">
        <f t="shared" si="13"/>
        <v>0.9621028216</v>
      </c>
      <c r="Q35" s="5" t="str">
        <f t="shared" si="14"/>
        <v>#N/A</v>
      </c>
      <c r="R35" s="5" t="str">
        <f t="shared" si="15"/>
        <v/>
      </c>
      <c r="S35" s="5">
        <f t="shared" si="16"/>
        <v>-0.009282800021</v>
      </c>
      <c r="T35" s="5">
        <f t="shared" si="17"/>
        <v>0.002681294627</v>
      </c>
      <c r="U35" s="5">
        <f t="shared" si="18"/>
        <v>-0.0571899848</v>
      </c>
      <c r="V35" s="5"/>
    </row>
    <row r="36">
      <c r="A36" s="12" t="s">
        <v>91</v>
      </c>
      <c r="B36" s="11" t="s">
        <v>92</v>
      </c>
      <c r="C36" s="13">
        <v>44602.0</v>
      </c>
      <c r="D36" s="14">
        <f t="shared" si="19"/>
        <v>37.46</v>
      </c>
      <c r="E36" s="14">
        <f t="shared" si="20"/>
        <v>34.68</v>
      </c>
      <c r="F36" s="5">
        <f t="shared" si="3"/>
        <v>0.9257875067</v>
      </c>
      <c r="G36" s="14">
        <f t="shared" si="21"/>
        <v>33.25</v>
      </c>
      <c r="H36" s="5">
        <f t="shared" si="5"/>
        <v>0.8876134544</v>
      </c>
      <c r="I36" s="14">
        <f t="shared" si="22"/>
        <v>21.14</v>
      </c>
      <c r="J36" s="5">
        <f t="shared" si="7"/>
        <v>0.564335291</v>
      </c>
      <c r="K36" s="14" t="str">
        <f t="shared" si="8"/>
        <v>#N/A</v>
      </c>
      <c r="L36" s="5" t="str">
        <f t="shared" si="9"/>
        <v/>
      </c>
      <c r="M36" s="14">
        <f t="shared" si="10"/>
        <v>4504.08</v>
      </c>
      <c r="N36" s="5">
        <f t="shared" si="11"/>
        <v>0.9810305323</v>
      </c>
      <c r="O36" s="5">
        <f t="shared" si="12"/>
        <v>0.9926710893</v>
      </c>
      <c r="P36" s="5">
        <f t="shared" si="13"/>
        <v>0.9334447878</v>
      </c>
      <c r="Q36" s="5" t="str">
        <f t="shared" si="14"/>
        <v>#N/A</v>
      </c>
      <c r="R36" s="5" t="str">
        <f t="shared" si="15"/>
        <v/>
      </c>
      <c r="S36" s="5">
        <f t="shared" si="16"/>
        <v>-0.05524302564</v>
      </c>
      <c r="T36" s="5">
        <f t="shared" si="17"/>
        <v>-0.105057635</v>
      </c>
      <c r="U36" s="5">
        <f t="shared" si="18"/>
        <v>-0.3691094969</v>
      </c>
      <c r="V36" s="5"/>
    </row>
    <row r="37">
      <c r="A37" s="12" t="s">
        <v>93</v>
      </c>
      <c r="B37" s="11" t="s">
        <v>94</v>
      </c>
      <c r="C37" s="13">
        <v>44627.0</v>
      </c>
      <c r="D37" s="14">
        <f t="shared" si="19"/>
        <v>19.16</v>
      </c>
      <c r="E37" s="14">
        <f t="shared" si="20"/>
        <v>19.48</v>
      </c>
      <c r="F37" s="5">
        <f t="shared" si="3"/>
        <v>1.016701461</v>
      </c>
      <c r="G37" s="14">
        <f t="shared" si="21"/>
        <v>19.46</v>
      </c>
      <c r="H37" s="5">
        <f t="shared" si="5"/>
        <v>1.01565762</v>
      </c>
      <c r="I37" s="14">
        <f t="shared" si="22"/>
        <v>19.87</v>
      </c>
      <c r="J37" s="5">
        <f t="shared" si="7"/>
        <v>1.037056367</v>
      </c>
      <c r="K37" s="14" t="str">
        <f t="shared" si="8"/>
        <v>#N/A</v>
      </c>
      <c r="L37" s="5" t="str">
        <f t="shared" si="9"/>
        <v/>
      </c>
      <c r="M37" s="14">
        <f t="shared" si="10"/>
        <v>4201.09</v>
      </c>
      <c r="N37" s="5">
        <f t="shared" si="11"/>
        <v>0.9927661631</v>
      </c>
      <c r="O37" s="5">
        <f t="shared" si="12"/>
        <v>1.000766468</v>
      </c>
      <c r="P37" s="5">
        <f t="shared" si="13"/>
        <v>1.066663652</v>
      </c>
      <c r="Q37" s="5" t="str">
        <f t="shared" si="14"/>
        <v>#N/A</v>
      </c>
      <c r="R37" s="5" t="str">
        <f t="shared" si="15"/>
        <v/>
      </c>
      <c r="S37" s="5">
        <f t="shared" si="16"/>
        <v>0.02393529831</v>
      </c>
      <c r="T37" s="5">
        <f t="shared" si="17"/>
        <v>0.01489115229</v>
      </c>
      <c r="U37" s="5">
        <f t="shared" si="18"/>
        <v>-0.02960728414</v>
      </c>
      <c r="V37" s="5"/>
    </row>
    <row r="38">
      <c r="A38" s="12" t="s">
        <v>95</v>
      </c>
      <c r="B38" s="11" t="s">
        <v>96</v>
      </c>
      <c r="C38" s="13">
        <v>44647.0</v>
      </c>
      <c r="D38" s="14">
        <f t="shared" si="19"/>
        <v>27.69</v>
      </c>
      <c r="E38" s="14">
        <f t="shared" si="20"/>
        <v>28.22</v>
      </c>
      <c r="F38" s="5">
        <f t="shared" si="3"/>
        <v>1.019140484</v>
      </c>
      <c r="G38" s="14">
        <f t="shared" si="21"/>
        <v>26.71</v>
      </c>
      <c r="H38" s="5">
        <f t="shared" si="5"/>
        <v>0.9646081618</v>
      </c>
      <c r="I38" s="14">
        <f t="shared" si="22"/>
        <v>18.79</v>
      </c>
      <c r="J38" s="5">
        <f t="shared" si="7"/>
        <v>0.6785843265</v>
      </c>
      <c r="K38" s="14" t="str">
        <f t="shared" si="8"/>
        <v>#N/A</v>
      </c>
      <c r="L38" s="5" t="str">
        <f t="shared" si="9"/>
        <v/>
      </c>
      <c r="M38" s="14">
        <f t="shared" si="10"/>
        <v>4543.06</v>
      </c>
      <c r="N38" s="5">
        <f t="shared" si="11"/>
        <v>1.007144964</v>
      </c>
      <c r="O38" s="5">
        <f t="shared" si="12"/>
        <v>1.000616325</v>
      </c>
      <c r="P38" s="5">
        <f t="shared" si="13"/>
        <v>0.919028144</v>
      </c>
      <c r="Q38" s="5" t="str">
        <f t="shared" si="14"/>
        <v>#N/A</v>
      </c>
      <c r="R38" s="5" t="str">
        <f t="shared" si="15"/>
        <v/>
      </c>
      <c r="S38" s="5">
        <f t="shared" si="16"/>
        <v>0.01199551996</v>
      </c>
      <c r="T38" s="5">
        <f t="shared" si="17"/>
        <v>-0.03600816289</v>
      </c>
      <c r="U38" s="5">
        <f t="shared" si="18"/>
        <v>-0.2404438176</v>
      </c>
      <c r="V38" s="5"/>
    </row>
    <row r="39">
      <c r="A39" s="12" t="s">
        <v>97</v>
      </c>
      <c r="B39" s="11" t="s">
        <v>98</v>
      </c>
      <c r="C39" s="13">
        <v>44760.0</v>
      </c>
      <c r="D39" s="14">
        <f t="shared" si="19"/>
        <v>42.92</v>
      </c>
      <c r="E39" s="14">
        <f t="shared" si="20"/>
        <v>43.19</v>
      </c>
      <c r="F39" s="5">
        <f t="shared" si="3"/>
        <v>1.006290774</v>
      </c>
      <c r="G39" s="14">
        <f t="shared" si="21"/>
        <v>44.07</v>
      </c>
      <c r="H39" s="5">
        <f t="shared" si="5"/>
        <v>1.026794035</v>
      </c>
      <c r="I39" s="14">
        <f t="shared" si="22"/>
        <v>46.51</v>
      </c>
      <c r="J39" s="5">
        <f t="shared" si="7"/>
        <v>1.083643989</v>
      </c>
      <c r="K39" s="14" t="str">
        <f t="shared" si="8"/>
        <v>#N/A</v>
      </c>
      <c r="L39" s="5" t="str">
        <f t="shared" si="9"/>
        <v/>
      </c>
      <c r="M39" s="14">
        <f t="shared" si="10"/>
        <v>3830.85</v>
      </c>
      <c r="N39" s="5">
        <f t="shared" si="11"/>
        <v>1.027628333</v>
      </c>
      <c r="O39" s="5">
        <f t="shared" si="12"/>
        <v>1.034138638</v>
      </c>
      <c r="P39" s="5">
        <f t="shared" si="13"/>
        <v>1.115689729</v>
      </c>
      <c r="Q39" s="5" t="str">
        <f t="shared" si="14"/>
        <v>#N/A</v>
      </c>
      <c r="R39" s="5" t="str">
        <f t="shared" si="15"/>
        <v/>
      </c>
      <c r="S39" s="5">
        <f t="shared" si="16"/>
        <v>-0.02133755961</v>
      </c>
      <c r="T39" s="5">
        <f t="shared" si="17"/>
        <v>-0.007344602224</v>
      </c>
      <c r="U39" s="5">
        <f t="shared" si="18"/>
        <v>-0.03204574062</v>
      </c>
      <c r="V39" s="5"/>
    </row>
    <row r="40">
      <c r="A40" s="17" t="s">
        <v>99</v>
      </c>
      <c r="B40" s="11" t="s">
        <v>100</v>
      </c>
      <c r="C40" s="13">
        <v>44789.0</v>
      </c>
      <c r="D40" s="14">
        <f t="shared" si="19"/>
        <v>144.78</v>
      </c>
      <c r="E40" s="14">
        <f t="shared" si="20"/>
        <v>142.1</v>
      </c>
      <c r="F40" s="5">
        <f t="shared" si="3"/>
        <v>0.981489156</v>
      </c>
      <c r="G40" s="14">
        <f t="shared" si="21"/>
        <v>138.23</v>
      </c>
      <c r="H40" s="5">
        <f t="shared" si="5"/>
        <v>0.9547589446</v>
      </c>
      <c r="I40" s="14">
        <f t="shared" si="22"/>
        <v>126.28</v>
      </c>
      <c r="J40" s="5">
        <f t="shared" si="7"/>
        <v>0.8722199199</v>
      </c>
      <c r="K40" s="14" t="str">
        <f t="shared" si="8"/>
        <v>#N/A</v>
      </c>
      <c r="L40" s="5" t="str">
        <f t="shared" si="9"/>
        <v/>
      </c>
      <c r="M40" s="14">
        <f t="shared" si="10"/>
        <v>4305.2</v>
      </c>
      <c r="N40" s="5">
        <f t="shared" si="11"/>
        <v>0.992762241</v>
      </c>
      <c r="O40" s="5">
        <f t="shared" si="12"/>
        <v>0.9821796897</v>
      </c>
      <c r="P40" s="5">
        <f t="shared" si="13"/>
        <v>0.9061948342</v>
      </c>
      <c r="Q40" s="5" t="str">
        <f t="shared" si="14"/>
        <v>#N/A</v>
      </c>
      <c r="R40" s="5" t="str">
        <f t="shared" si="15"/>
        <v/>
      </c>
      <c r="S40" s="5">
        <f t="shared" si="16"/>
        <v>-0.01127308505</v>
      </c>
      <c r="T40" s="5">
        <f t="shared" si="17"/>
        <v>-0.02742074507</v>
      </c>
      <c r="U40" s="5">
        <f t="shared" si="18"/>
        <v>-0.03397491428</v>
      </c>
      <c r="V40" s="5"/>
    </row>
    <row r="41">
      <c r="A41" s="17" t="s">
        <v>101</v>
      </c>
      <c r="B41" s="11" t="s">
        <v>102</v>
      </c>
      <c r="C41" s="13">
        <v>44879.0</v>
      </c>
      <c r="D41" s="14">
        <f t="shared" si="19"/>
        <v>120.8</v>
      </c>
      <c r="E41" s="14">
        <f t="shared" si="20"/>
        <v>126.02</v>
      </c>
      <c r="F41" s="5">
        <f t="shared" si="3"/>
        <v>1.043211921</v>
      </c>
      <c r="G41" s="14">
        <f t="shared" si="21"/>
        <v>123.85</v>
      </c>
      <c r="H41" s="5">
        <f t="shared" si="5"/>
        <v>1.025248344</v>
      </c>
      <c r="I41" s="14">
        <f t="shared" si="22"/>
        <v>121.71</v>
      </c>
      <c r="J41" s="5">
        <f t="shared" si="7"/>
        <v>1.007533113</v>
      </c>
      <c r="K41" s="14" t="str">
        <f t="shared" si="8"/>
        <v>#N/A</v>
      </c>
      <c r="L41" s="5" t="str">
        <f t="shared" si="9"/>
        <v/>
      </c>
      <c r="M41" s="14">
        <f t="shared" si="10"/>
        <v>3957.25</v>
      </c>
      <c r="N41" s="5">
        <f t="shared" si="11"/>
        <v>1.008713121</v>
      </c>
      <c r="O41" s="5">
        <f t="shared" si="12"/>
        <v>1.002044349</v>
      </c>
      <c r="P41" s="5">
        <f t="shared" si="13"/>
        <v>1.009620317</v>
      </c>
      <c r="Q41" s="5" t="str">
        <f t="shared" si="14"/>
        <v>#N/A</v>
      </c>
      <c r="R41" s="5" t="str">
        <f t="shared" si="15"/>
        <v/>
      </c>
      <c r="S41" s="5">
        <f t="shared" si="16"/>
        <v>0.03449879904</v>
      </c>
      <c r="T41" s="5">
        <f t="shared" si="17"/>
        <v>0.02320399539</v>
      </c>
      <c r="U41" s="5">
        <f t="shared" si="18"/>
        <v>-0.002087204557</v>
      </c>
      <c r="V41" s="5"/>
    </row>
    <row r="42">
      <c r="A42" s="17" t="s">
        <v>103</v>
      </c>
      <c r="B42" s="14" t="s">
        <v>104</v>
      </c>
      <c r="C42" s="13">
        <v>44978.0</v>
      </c>
      <c r="D42" s="14">
        <f t="shared" si="19"/>
        <v>808.9</v>
      </c>
      <c r="E42" s="14">
        <f t="shared" si="20"/>
        <v>809.5</v>
      </c>
      <c r="F42" s="5">
        <f t="shared" si="3"/>
        <v>1.000741748</v>
      </c>
      <c r="G42" s="14">
        <f t="shared" si="21"/>
        <v>777.3</v>
      </c>
      <c r="H42" s="5">
        <f t="shared" si="5"/>
        <v>0.9609346025</v>
      </c>
      <c r="I42" s="14">
        <f t="shared" si="22"/>
        <v>820.8</v>
      </c>
      <c r="J42" s="5">
        <f t="shared" si="7"/>
        <v>1.014711336</v>
      </c>
      <c r="K42" s="14" t="str">
        <f t="shared" si="8"/>
        <v>#N/A</v>
      </c>
      <c r="L42" s="5" t="str">
        <f t="shared" si="9"/>
        <v/>
      </c>
      <c r="M42" s="14">
        <f t="shared" si="10"/>
        <v>3997.34</v>
      </c>
      <c r="N42" s="5">
        <f t="shared" si="11"/>
        <v>0.9984264536</v>
      </c>
      <c r="O42" s="5">
        <f t="shared" si="12"/>
        <v>0.9931704584</v>
      </c>
      <c r="P42" s="5">
        <f t="shared" si="13"/>
        <v>0.9878369115</v>
      </c>
      <c r="Q42" s="5" t="str">
        <f t="shared" si="14"/>
        <v>#N/A</v>
      </c>
      <c r="R42" s="5" t="str">
        <f t="shared" si="15"/>
        <v/>
      </c>
      <c r="S42" s="5">
        <f t="shared" si="16"/>
        <v>0.002315294461</v>
      </c>
      <c r="T42" s="5">
        <f t="shared" si="17"/>
        <v>-0.03223585581</v>
      </c>
      <c r="U42" s="5">
        <f t="shared" si="18"/>
        <v>0.02687442484</v>
      </c>
      <c r="V42" s="5"/>
    </row>
    <row r="43">
      <c r="A43" s="17" t="s">
        <v>105</v>
      </c>
      <c r="B43" s="14" t="s">
        <v>106</v>
      </c>
      <c r="C43" s="13">
        <v>45000.0</v>
      </c>
      <c r="D43" s="14">
        <f t="shared" si="19"/>
        <v>9.4</v>
      </c>
      <c r="E43" s="14">
        <f t="shared" si="20"/>
        <v>9.52</v>
      </c>
      <c r="F43" s="5">
        <f t="shared" si="3"/>
        <v>1.012765957</v>
      </c>
      <c r="G43" s="14">
        <f t="shared" si="21"/>
        <v>9.55</v>
      </c>
      <c r="H43" s="5">
        <f t="shared" si="5"/>
        <v>1.015957447</v>
      </c>
      <c r="I43" s="14">
        <f t="shared" si="22"/>
        <v>10.22</v>
      </c>
      <c r="J43" s="5">
        <f t="shared" si="7"/>
        <v>1.087234043</v>
      </c>
      <c r="K43" s="14" t="str">
        <f t="shared" si="8"/>
        <v>#N/A</v>
      </c>
      <c r="L43" s="5" t="str">
        <f t="shared" si="9"/>
        <v/>
      </c>
      <c r="M43" s="14">
        <f t="shared" si="10"/>
        <v>3891.93</v>
      </c>
      <c r="N43" s="5">
        <f t="shared" si="11"/>
        <v>1.017561981</v>
      </c>
      <c r="O43" s="5">
        <f t="shared" si="12"/>
        <v>1.015324017</v>
      </c>
      <c r="P43" s="5">
        <f t="shared" si="13"/>
        <v>1.063133201</v>
      </c>
      <c r="Q43" s="5" t="str">
        <f t="shared" si="14"/>
        <v>#N/A</v>
      </c>
      <c r="R43" s="5" t="str">
        <f t="shared" si="15"/>
        <v/>
      </c>
      <c r="S43" s="5">
        <f t="shared" si="16"/>
        <v>-0.00479602337</v>
      </c>
      <c r="T43" s="5">
        <f t="shared" si="17"/>
        <v>0.0006334301895</v>
      </c>
      <c r="U43" s="5">
        <f t="shared" si="18"/>
        <v>0.02410084129</v>
      </c>
      <c r="V43" s="5"/>
    </row>
    <row r="44">
      <c r="A44" s="17" t="s">
        <v>107</v>
      </c>
      <c r="B44" s="11" t="s">
        <v>108</v>
      </c>
      <c r="C44" s="13">
        <v>45075.0</v>
      </c>
      <c r="D44" s="14">
        <f t="shared" si="19"/>
        <v>448.45</v>
      </c>
      <c r="E44" s="14">
        <f t="shared" si="20"/>
        <v>447.97</v>
      </c>
      <c r="F44" s="5">
        <f t="shared" si="3"/>
        <v>0.9989296466</v>
      </c>
      <c r="G44" s="14">
        <f t="shared" si="21"/>
        <v>454.49</v>
      </c>
      <c r="H44" s="5">
        <f t="shared" si="5"/>
        <v>1.013468614</v>
      </c>
      <c r="I44" s="14">
        <f t="shared" si="22"/>
        <v>449.66</v>
      </c>
      <c r="J44" s="5">
        <f t="shared" si="7"/>
        <v>1.002698183</v>
      </c>
      <c r="K44" s="14" t="str">
        <f t="shared" si="8"/>
        <v>#N/A</v>
      </c>
      <c r="L44" s="5" t="str">
        <f t="shared" si="9"/>
        <v/>
      </c>
      <c r="M44" s="14">
        <f t="shared" si="10"/>
        <v>4205.45</v>
      </c>
      <c r="N44" s="5">
        <f t="shared" si="11"/>
        <v>1.000016645</v>
      </c>
      <c r="O44" s="5">
        <f t="shared" si="12"/>
        <v>1.018290552</v>
      </c>
      <c r="P44" s="5">
        <f t="shared" si="13"/>
        <v>1.040759015</v>
      </c>
      <c r="Q44" s="5" t="str">
        <f t="shared" si="14"/>
        <v>#N/A</v>
      </c>
      <c r="R44" s="5" t="str">
        <f t="shared" si="15"/>
        <v/>
      </c>
      <c r="S44" s="5">
        <f t="shared" si="16"/>
        <v>-0.001086998507</v>
      </c>
      <c r="T44" s="5">
        <f t="shared" si="17"/>
        <v>-0.004821937431</v>
      </c>
      <c r="U44" s="5">
        <f t="shared" si="18"/>
        <v>-0.03806083246</v>
      </c>
      <c r="V44" s="5"/>
    </row>
    <row r="45">
      <c r="A45" s="17" t="s">
        <v>109</v>
      </c>
      <c r="B45" s="14" t="s">
        <v>110</v>
      </c>
      <c r="C45" s="13">
        <v>45103.0</v>
      </c>
      <c r="D45" s="14">
        <f t="shared" si="19"/>
        <v>108.85</v>
      </c>
      <c r="E45" s="14">
        <f t="shared" si="20"/>
        <v>107.75</v>
      </c>
      <c r="F45" s="5">
        <f t="shared" si="3"/>
        <v>0.98989435</v>
      </c>
      <c r="G45" s="14">
        <f t="shared" si="21"/>
        <v>113.75</v>
      </c>
      <c r="H45" s="5">
        <f t="shared" si="5"/>
        <v>1.045016077</v>
      </c>
      <c r="I45" s="14">
        <f t="shared" si="22"/>
        <v>108.7</v>
      </c>
      <c r="J45" s="5">
        <f t="shared" si="7"/>
        <v>0.9986219568</v>
      </c>
      <c r="K45" s="14" t="str">
        <f t="shared" si="8"/>
        <v>#N/A</v>
      </c>
      <c r="L45" s="5" t="str">
        <f t="shared" si="9"/>
        <v/>
      </c>
      <c r="M45" s="14">
        <f t="shared" si="10"/>
        <v>4328.82</v>
      </c>
      <c r="N45" s="5">
        <f t="shared" si="11"/>
        <v>1.011455778</v>
      </c>
      <c r="O45" s="5">
        <f t="shared" si="12"/>
        <v>1.028081556</v>
      </c>
      <c r="P45" s="5">
        <f t="shared" si="13"/>
        <v>1.05496417</v>
      </c>
      <c r="Q45" s="5" t="str">
        <f t="shared" si="14"/>
        <v>#N/A</v>
      </c>
      <c r="R45" s="5" t="str">
        <f t="shared" si="15"/>
        <v/>
      </c>
      <c r="S45" s="5">
        <f t="shared" si="16"/>
        <v>-0.02156142776</v>
      </c>
      <c r="T45" s="5">
        <f t="shared" si="17"/>
        <v>0.01693452146</v>
      </c>
      <c r="U45" s="5">
        <f t="shared" si="18"/>
        <v>-0.05634221355</v>
      </c>
      <c r="V45" s="5"/>
    </row>
    <row r="46">
      <c r="A46" s="17" t="s">
        <v>111</v>
      </c>
      <c r="B46" s="11" t="s">
        <v>112</v>
      </c>
      <c r="C46" s="13">
        <v>45131.0</v>
      </c>
      <c r="D46" s="14">
        <f t="shared" si="19"/>
        <v>108.77</v>
      </c>
      <c r="E46" s="14">
        <f t="shared" si="20"/>
        <v>108.3</v>
      </c>
      <c r="F46" s="5">
        <f t="shared" si="3"/>
        <v>0.9956789556</v>
      </c>
      <c r="G46" s="14">
        <f t="shared" si="21"/>
        <v>108.62</v>
      </c>
      <c r="H46" s="5">
        <f t="shared" si="5"/>
        <v>0.9986209433</v>
      </c>
      <c r="I46" s="14">
        <f t="shared" si="22"/>
        <v>98.75</v>
      </c>
      <c r="J46" s="5">
        <f t="shared" si="7"/>
        <v>0.9078790108</v>
      </c>
      <c r="K46" s="14" t="str">
        <f t="shared" si="8"/>
        <v>#N/A</v>
      </c>
      <c r="L46" s="5" t="str">
        <f t="shared" si="9"/>
        <v/>
      </c>
      <c r="M46" s="14">
        <f t="shared" si="10"/>
        <v>4554.64</v>
      </c>
      <c r="N46" s="5">
        <f t="shared" si="11"/>
        <v>1.002814712</v>
      </c>
      <c r="O46" s="5">
        <f t="shared" si="12"/>
        <v>1.006057559</v>
      </c>
      <c r="P46" s="5">
        <f t="shared" si="13"/>
        <v>0.9739540337</v>
      </c>
      <c r="Q46" s="5" t="str">
        <f t="shared" si="14"/>
        <v>#N/A</v>
      </c>
      <c r="R46" s="5" t="str">
        <f t="shared" si="15"/>
        <v/>
      </c>
      <c r="S46" s="5">
        <f t="shared" si="16"/>
        <v>-0.007135756436</v>
      </c>
      <c r="T46" s="5">
        <f t="shared" si="17"/>
        <v>-0.00743661561</v>
      </c>
      <c r="U46" s="5">
        <f t="shared" si="18"/>
        <v>-0.06607502293</v>
      </c>
      <c r="V46" s="5"/>
    </row>
    <row r="47">
      <c r="A47" s="17" t="s">
        <v>113</v>
      </c>
      <c r="B47" s="11" t="s">
        <v>114</v>
      </c>
      <c r="C47" s="13">
        <v>45158.0</v>
      </c>
      <c r="D47" s="14">
        <f t="shared" si="19"/>
        <v>544.94</v>
      </c>
      <c r="E47" s="14">
        <f t="shared" si="20"/>
        <v>543.21</v>
      </c>
      <c r="F47" s="5">
        <f t="shared" si="3"/>
        <v>0.9968253386</v>
      </c>
      <c r="G47" s="14">
        <f t="shared" si="21"/>
        <v>534.01</v>
      </c>
      <c r="H47" s="5">
        <f t="shared" si="5"/>
        <v>0.979942746</v>
      </c>
      <c r="I47" s="14">
        <f t="shared" si="22"/>
        <v>564.35</v>
      </c>
      <c r="J47" s="5">
        <f t="shared" si="7"/>
        <v>1.0356186</v>
      </c>
      <c r="K47" s="14" t="str">
        <f t="shared" si="8"/>
        <v>#N/A</v>
      </c>
      <c r="L47" s="5" t="str">
        <f t="shared" si="9"/>
        <v/>
      </c>
      <c r="M47" s="14">
        <f t="shared" si="10"/>
        <v>4369.71</v>
      </c>
      <c r="N47" s="5">
        <f t="shared" si="11"/>
        <v>1.006879175</v>
      </c>
      <c r="O47" s="5" t="str">
        <f t="shared" si="12"/>
        <v>#N/A</v>
      </c>
      <c r="P47" s="5">
        <f t="shared" si="13"/>
        <v>1.016989686</v>
      </c>
      <c r="Q47" s="5" t="str">
        <f t="shared" si="14"/>
        <v>#N/A</v>
      </c>
      <c r="R47" s="5" t="str">
        <f t="shared" si="15"/>
        <v/>
      </c>
      <c r="S47" s="5">
        <f t="shared" si="16"/>
        <v>-0.01005383648</v>
      </c>
      <c r="T47" s="5" t="str">
        <f t="shared" si="17"/>
        <v/>
      </c>
      <c r="U47" s="5">
        <f t="shared" si="18"/>
        <v>0.0186289144</v>
      </c>
      <c r="V47" s="5"/>
    </row>
    <row r="48">
      <c r="A48" s="17" t="s">
        <v>115</v>
      </c>
      <c r="B48" s="11" t="s">
        <v>116</v>
      </c>
      <c r="C48" s="13">
        <v>45256.0</v>
      </c>
      <c r="D48" s="14">
        <f t="shared" si="19"/>
        <v>254.3</v>
      </c>
      <c r="E48" s="14">
        <f t="shared" si="20"/>
        <v>254.14</v>
      </c>
      <c r="F48" s="5">
        <f t="shared" si="3"/>
        <v>0.9993708219</v>
      </c>
      <c r="G48" s="14">
        <f t="shared" si="21"/>
        <v>256.45</v>
      </c>
      <c r="H48" s="5">
        <f t="shared" si="5"/>
        <v>1.008454581</v>
      </c>
      <c r="I48" s="14">
        <f t="shared" si="22"/>
        <v>259.16</v>
      </c>
      <c r="J48" s="5">
        <f t="shared" si="7"/>
        <v>1.019111286</v>
      </c>
      <c r="K48" s="14" t="str">
        <f t="shared" si="8"/>
        <v>#N/A</v>
      </c>
      <c r="L48" s="5" t="str">
        <f t="shared" si="9"/>
        <v/>
      </c>
      <c r="M48" s="14">
        <f t="shared" si="10"/>
        <v>4559.34</v>
      </c>
      <c r="N48" s="5">
        <f t="shared" si="11"/>
        <v>0.9980457698</v>
      </c>
      <c r="O48" s="5">
        <f t="shared" si="12"/>
        <v>1.007740155</v>
      </c>
      <c r="P48" s="5">
        <f t="shared" si="13"/>
        <v>1.047245873</v>
      </c>
      <c r="Q48" s="5" t="str">
        <f t="shared" si="14"/>
        <v>#N/A</v>
      </c>
      <c r="R48" s="5" t="str">
        <f t="shared" si="15"/>
        <v/>
      </c>
      <c r="S48" s="5">
        <f t="shared" si="16"/>
        <v>0.001325052081</v>
      </c>
      <c r="T48" s="5">
        <f t="shared" si="17"/>
        <v>0.0007144258299</v>
      </c>
      <c r="U48" s="5">
        <f t="shared" si="18"/>
        <v>-0.02813458742</v>
      </c>
      <c r="V48" s="5"/>
    </row>
    <row r="49">
      <c r="A49" s="17" t="s">
        <v>117</v>
      </c>
      <c r="B49" s="14" t="s">
        <v>118</v>
      </c>
      <c r="C49" s="13">
        <v>45312.0</v>
      </c>
      <c r="D49" s="14">
        <f t="shared" si="19"/>
        <v>732.4</v>
      </c>
      <c r="E49" s="14">
        <f t="shared" si="20"/>
        <v>726.6</v>
      </c>
      <c r="F49" s="5">
        <f t="shared" si="3"/>
        <v>0.9920808301</v>
      </c>
      <c r="G49" s="14">
        <f t="shared" si="21"/>
        <v>732</v>
      </c>
      <c r="H49" s="5">
        <f t="shared" si="5"/>
        <v>0.9994538504</v>
      </c>
      <c r="I49" s="14">
        <f t="shared" si="22"/>
        <v>843.3</v>
      </c>
      <c r="J49" s="5">
        <f t="shared" si="7"/>
        <v>1.151419989</v>
      </c>
      <c r="K49" s="14" t="str">
        <f t="shared" si="8"/>
        <v>#N/A</v>
      </c>
      <c r="L49" s="5" t="str">
        <f t="shared" si="9"/>
        <v/>
      </c>
      <c r="M49" s="14">
        <f t="shared" si="10"/>
        <v>4839.81</v>
      </c>
      <c r="N49" s="5">
        <f t="shared" si="11"/>
        <v>1.002194301</v>
      </c>
      <c r="O49" s="5">
        <f t="shared" si="12"/>
        <v>1.010570663</v>
      </c>
      <c r="P49" s="5">
        <f t="shared" si="13"/>
        <v>1.028038291</v>
      </c>
      <c r="Q49" s="5" t="str">
        <f t="shared" si="14"/>
        <v>#N/A</v>
      </c>
      <c r="R49" s="5" t="str">
        <f t="shared" si="15"/>
        <v/>
      </c>
      <c r="S49" s="5">
        <f t="shared" si="16"/>
        <v>-0.01011347087</v>
      </c>
      <c r="T49" s="5">
        <f t="shared" si="17"/>
        <v>-0.01111681254</v>
      </c>
      <c r="U49" s="5">
        <f t="shared" si="18"/>
        <v>0.1233816983</v>
      </c>
      <c r="V49" s="5"/>
    </row>
    <row r="50">
      <c r="A50" s="17" t="s">
        <v>119</v>
      </c>
      <c r="B50" s="18" t="s">
        <v>120</v>
      </c>
      <c r="C50" s="13">
        <v>45341.0</v>
      </c>
      <c r="D50" s="14">
        <f t="shared" si="19"/>
        <v>2212.5</v>
      </c>
      <c r="E50" s="14">
        <f t="shared" si="20"/>
        <v>2219.5</v>
      </c>
      <c r="F50" s="5">
        <f t="shared" si="3"/>
        <v>1.003163842</v>
      </c>
      <c r="G50" s="14">
        <f t="shared" si="21"/>
        <v>2301</v>
      </c>
      <c r="H50" s="5">
        <f t="shared" si="5"/>
        <v>1.04</v>
      </c>
      <c r="I50" s="14">
        <f t="shared" si="22"/>
        <v>2405</v>
      </c>
      <c r="J50" s="5">
        <f t="shared" si="7"/>
        <v>1.08700565</v>
      </c>
      <c r="K50" s="14" t="str">
        <f t="shared" si="8"/>
        <v>#N/A</v>
      </c>
      <c r="L50" s="5" t="str">
        <f t="shared" si="9"/>
        <v/>
      </c>
      <c r="M50" s="14">
        <f t="shared" si="10"/>
        <v>5005.57</v>
      </c>
      <c r="N50" s="5">
        <f t="shared" si="11"/>
        <v>0.9939946899</v>
      </c>
      <c r="O50" s="5">
        <f t="shared" si="12"/>
        <v>1.016627477</v>
      </c>
      <c r="P50" s="5">
        <f t="shared" si="13"/>
        <v>1.04376125</v>
      </c>
      <c r="Q50" s="5" t="str">
        <f t="shared" si="14"/>
        <v>#N/A</v>
      </c>
      <c r="R50" s="5" t="str">
        <f t="shared" si="15"/>
        <v/>
      </c>
      <c r="S50" s="5">
        <f t="shared" si="16"/>
        <v>0.009169151892</v>
      </c>
      <c r="T50" s="5">
        <f t="shared" si="17"/>
        <v>0.02337252301</v>
      </c>
      <c r="U50" s="5">
        <f t="shared" si="18"/>
        <v>0.04324439975</v>
      </c>
      <c r="V50" s="5"/>
    </row>
    <row r="51">
      <c r="A51" s="17" t="s">
        <v>121</v>
      </c>
      <c r="B51" s="11" t="s">
        <v>122</v>
      </c>
      <c r="C51" s="13">
        <v>45403.0</v>
      </c>
      <c r="D51" s="14">
        <f t="shared" si="19"/>
        <v>399.12</v>
      </c>
      <c r="E51" s="14">
        <f t="shared" si="20"/>
        <v>400.96</v>
      </c>
      <c r="F51" s="5">
        <f t="shared" si="3"/>
        <v>1.004610142</v>
      </c>
      <c r="G51" s="14">
        <f t="shared" si="21"/>
        <v>406.32</v>
      </c>
      <c r="H51" s="5">
        <f t="shared" si="5"/>
        <v>1.018039687</v>
      </c>
      <c r="I51" s="14">
        <f t="shared" si="22"/>
        <v>429.04</v>
      </c>
      <c r="J51" s="5">
        <f t="shared" si="7"/>
        <v>1.074964923</v>
      </c>
      <c r="K51" s="14" t="str">
        <f t="shared" si="8"/>
        <v>#N/A</v>
      </c>
      <c r="L51" s="5" t="str">
        <f t="shared" si="9"/>
        <v/>
      </c>
      <c r="M51" s="14">
        <f t="shared" si="10"/>
        <v>4967.23</v>
      </c>
      <c r="N51" s="5">
        <f t="shared" si="11"/>
        <v>1.008731224</v>
      </c>
      <c r="O51" s="5">
        <f t="shared" si="12"/>
        <v>1.02672113</v>
      </c>
      <c r="P51" s="5">
        <f t="shared" si="13"/>
        <v>1.071303322</v>
      </c>
      <c r="Q51" s="5" t="str">
        <f t="shared" si="14"/>
        <v>#N/A</v>
      </c>
      <c r="R51" s="5" t="str">
        <f t="shared" si="15"/>
        <v/>
      </c>
      <c r="S51" s="5">
        <f t="shared" si="16"/>
        <v>-0.004121082132</v>
      </c>
      <c r="T51" s="5">
        <f t="shared" si="17"/>
        <v>-0.008681442976</v>
      </c>
      <c r="U51" s="5">
        <f t="shared" si="18"/>
        <v>0.003661600858</v>
      </c>
      <c r="V51" s="5"/>
    </row>
    <row r="52">
      <c r="A52" s="17" t="s">
        <v>123</v>
      </c>
      <c r="B52" s="11" t="s">
        <v>124</v>
      </c>
      <c r="C52" s="13">
        <v>45446.0</v>
      </c>
      <c r="D52" s="14">
        <f t="shared" si="19"/>
        <v>82.08</v>
      </c>
      <c r="E52" s="14">
        <f t="shared" si="20"/>
        <v>82.79</v>
      </c>
      <c r="F52" s="5">
        <f t="shared" si="3"/>
        <v>1.008650097</v>
      </c>
      <c r="G52" s="14">
        <f t="shared" si="21"/>
        <v>81.43</v>
      </c>
      <c r="H52" s="5">
        <f t="shared" si="5"/>
        <v>0.9920808967</v>
      </c>
      <c r="I52" s="14">
        <f t="shared" si="22"/>
        <v>76.26</v>
      </c>
      <c r="J52" s="5">
        <f t="shared" si="7"/>
        <v>0.9290935673</v>
      </c>
      <c r="K52" s="14" t="str">
        <f t="shared" si="8"/>
        <v>#N/A</v>
      </c>
      <c r="L52" s="5" t="str">
        <f t="shared" si="9"/>
        <v/>
      </c>
      <c r="M52" s="14">
        <f t="shared" si="10"/>
        <v>5283.4</v>
      </c>
      <c r="N52" s="5">
        <f t="shared" si="11"/>
        <v>1.00150282</v>
      </c>
      <c r="O52" s="5">
        <f t="shared" si="12"/>
        <v>1.01203581</v>
      </c>
      <c r="P52" s="5">
        <f t="shared" si="13"/>
        <v>1.04800318</v>
      </c>
      <c r="Q52" s="5" t="str">
        <f t="shared" si="14"/>
        <v>#N/A</v>
      </c>
      <c r="R52" s="5" t="str">
        <f t="shared" si="15"/>
        <v/>
      </c>
      <c r="S52" s="5">
        <f t="shared" si="16"/>
        <v>0.007147277312</v>
      </c>
      <c r="T52" s="5">
        <f t="shared" si="17"/>
        <v>-0.01995491359</v>
      </c>
      <c r="U52" s="5">
        <f t="shared" si="18"/>
        <v>-0.1189096125</v>
      </c>
      <c r="V52" s="5"/>
    </row>
    <row r="53">
      <c r="A53" s="17" t="s">
        <v>125</v>
      </c>
      <c r="B53" s="11" t="s">
        <v>126</v>
      </c>
      <c r="C53" s="13">
        <v>45837.0</v>
      </c>
      <c r="D53" s="14">
        <f t="shared" si="19"/>
        <v>178.27</v>
      </c>
      <c r="E53" s="14">
        <f t="shared" si="20"/>
        <v>177.39</v>
      </c>
      <c r="F53" s="5">
        <f t="shared" si="3"/>
        <v>0.9950636675</v>
      </c>
      <c r="G53" s="14">
        <f t="shared" si="21"/>
        <v>180.55</v>
      </c>
      <c r="H53" s="5">
        <f t="shared" si="5"/>
        <v>1.012789589</v>
      </c>
      <c r="I53" s="14">
        <f t="shared" si="22"/>
        <v>196.43</v>
      </c>
      <c r="J53" s="5">
        <f t="shared" si="7"/>
        <v>1.101867953</v>
      </c>
      <c r="K53" s="14" t="str">
        <f t="shared" si="8"/>
        <v>#N/A</v>
      </c>
      <c r="L53" s="5" t="str">
        <f t="shared" si="9"/>
        <v/>
      </c>
      <c r="M53" s="14">
        <f t="shared" si="10"/>
        <v>6173.07</v>
      </c>
      <c r="N53" s="5">
        <f t="shared" si="11"/>
        <v>1.005164367</v>
      </c>
      <c r="O53" s="5">
        <f t="shared" si="12"/>
        <v>1.017216717</v>
      </c>
      <c r="P53" s="5">
        <f t="shared" si="13"/>
        <v>1.032040784</v>
      </c>
      <c r="Q53" s="5" t="str">
        <f t="shared" si="14"/>
        <v>#N/A</v>
      </c>
      <c r="R53" s="5" t="str">
        <f t="shared" si="15"/>
        <v/>
      </c>
      <c r="S53" s="5">
        <f t="shared" si="16"/>
        <v>-0.01010069969</v>
      </c>
      <c r="T53" s="5">
        <f t="shared" si="17"/>
        <v>-0.004427128302</v>
      </c>
      <c r="U53" s="5">
        <f t="shared" si="18"/>
        <v>0.06982716951</v>
      </c>
      <c r="V53" s="5"/>
    </row>
    <row r="54">
      <c r="C54" s="19"/>
      <c r="F54" s="5"/>
      <c r="H54" s="5"/>
      <c r="J54" s="5"/>
      <c r="L54" s="5"/>
      <c r="T54" s="5"/>
      <c r="U54" s="5"/>
      <c r="V54" s="5"/>
    </row>
    <row r="55">
      <c r="A55" s="9" t="s">
        <v>127</v>
      </c>
      <c r="B55" s="8" t="s">
        <v>5</v>
      </c>
      <c r="C55" s="9" t="s">
        <v>14</v>
      </c>
      <c r="F55" s="5"/>
      <c r="H55" s="5"/>
      <c r="J55" s="5"/>
      <c r="L55" s="5"/>
      <c r="T55" s="5"/>
      <c r="U55" s="5"/>
      <c r="V55" s="5"/>
    </row>
    <row r="56">
      <c r="A56" s="20" t="s">
        <v>128</v>
      </c>
      <c r="B56" s="11" t="s">
        <v>129</v>
      </c>
      <c r="C56" s="21" t="str">
        <f>PRICEDATE(B56, TODAY()-1, 0)</f>
        <v>#N/A</v>
      </c>
      <c r="F56" s="5"/>
      <c r="H56" s="5"/>
      <c r="J56" s="5"/>
      <c r="L56" s="5"/>
      <c r="T56" s="5"/>
      <c r="U56" s="5"/>
      <c r="V56" s="5"/>
    </row>
    <row r="57">
      <c r="A57" s="20"/>
      <c r="F57" s="5"/>
      <c r="H57" s="5"/>
      <c r="J57" s="5"/>
      <c r="L57" s="5"/>
      <c r="T57" s="5"/>
      <c r="U57" s="5"/>
      <c r="V57" s="5"/>
    </row>
    <row r="58">
      <c r="A58" s="20"/>
      <c r="F58" s="5"/>
      <c r="H58" s="5"/>
      <c r="J58" s="5"/>
      <c r="L58" s="5"/>
      <c r="T58" s="5"/>
      <c r="U58" s="5"/>
      <c r="V58" s="5"/>
    </row>
    <row r="59">
      <c r="F59" s="5"/>
      <c r="H59" s="5"/>
      <c r="J59" s="5"/>
      <c r="L59" s="5"/>
      <c r="T59" s="5"/>
      <c r="U59" s="5"/>
      <c r="V59" s="5"/>
    </row>
    <row r="60">
      <c r="F60" s="5"/>
      <c r="H60" s="5"/>
      <c r="J60" s="5"/>
      <c r="L60" s="5"/>
      <c r="T60" s="5"/>
      <c r="U60" s="5"/>
      <c r="V60" s="5"/>
    </row>
    <row r="61">
      <c r="F61" s="5"/>
      <c r="H61" s="5"/>
      <c r="J61" s="5"/>
      <c r="L61" s="5"/>
      <c r="T61" s="5"/>
      <c r="U61" s="5"/>
      <c r="V61" s="5"/>
    </row>
    <row r="62">
      <c r="F62" s="5"/>
      <c r="H62" s="5"/>
      <c r="J62" s="5"/>
      <c r="L62" s="5"/>
      <c r="T62" s="5"/>
      <c r="U62" s="5"/>
      <c r="V62" s="5"/>
    </row>
    <row r="63">
      <c r="C63" s="19"/>
      <c r="F63" s="5"/>
      <c r="H63" s="5"/>
      <c r="J63" s="5"/>
      <c r="L63" s="5"/>
      <c r="T63" s="5"/>
      <c r="U63" s="5"/>
      <c r="V63" s="5"/>
    </row>
    <row r="64">
      <c r="C64" s="19"/>
      <c r="F64" s="5"/>
      <c r="H64" s="5"/>
      <c r="J64" s="5"/>
      <c r="L64" s="5"/>
      <c r="T64" s="5"/>
      <c r="U64" s="5"/>
      <c r="V64" s="5"/>
    </row>
    <row r="65">
      <c r="F65" s="5"/>
      <c r="H65" s="5"/>
      <c r="J65" s="5"/>
      <c r="L65" s="5"/>
      <c r="T65" s="5"/>
      <c r="U65" s="5"/>
      <c r="V65" s="5"/>
    </row>
    <row r="66">
      <c r="F66" s="5"/>
      <c r="H66" s="5"/>
      <c r="J66" s="5"/>
      <c r="L66" s="5"/>
      <c r="T66" s="5"/>
      <c r="U66" s="5"/>
      <c r="V66" s="5"/>
    </row>
    <row r="67">
      <c r="F67" s="5"/>
      <c r="H67" s="5"/>
      <c r="J67" s="5"/>
      <c r="L67" s="5"/>
      <c r="T67" s="5"/>
      <c r="U67" s="5"/>
      <c r="V67" s="5"/>
    </row>
    <row r="68">
      <c r="F68" s="5"/>
      <c r="H68" s="5"/>
      <c r="J68" s="5"/>
      <c r="L68" s="5"/>
      <c r="T68" s="5"/>
      <c r="U68" s="5"/>
      <c r="V68" s="5"/>
    </row>
    <row r="69">
      <c r="F69" s="5"/>
      <c r="H69" s="5"/>
      <c r="J69" s="5"/>
      <c r="L69" s="5"/>
      <c r="T69" s="5"/>
      <c r="U69" s="5"/>
      <c r="V69" s="5"/>
    </row>
    <row r="70">
      <c r="F70" s="5"/>
      <c r="H70" s="5"/>
      <c r="J70" s="5"/>
      <c r="L70" s="5"/>
      <c r="T70" s="5"/>
      <c r="U70" s="5"/>
      <c r="V70" s="5"/>
    </row>
    <row r="71">
      <c r="F71" s="5"/>
      <c r="H71" s="5"/>
      <c r="J71" s="5"/>
      <c r="L71" s="5"/>
      <c r="T71" s="5"/>
      <c r="U71" s="5"/>
      <c r="V71" s="5"/>
    </row>
    <row r="72">
      <c r="F72" s="5"/>
      <c r="H72" s="5"/>
      <c r="J72" s="5"/>
      <c r="L72" s="5"/>
      <c r="T72" s="5"/>
      <c r="U72" s="5"/>
      <c r="V72" s="5"/>
    </row>
    <row r="73">
      <c r="F73" s="5"/>
      <c r="H73" s="5"/>
      <c r="J73" s="5"/>
      <c r="L73" s="5"/>
      <c r="T73" s="5"/>
      <c r="U73" s="5"/>
      <c r="V73" s="5"/>
    </row>
    <row r="74">
      <c r="F74" s="5"/>
      <c r="H74" s="5"/>
      <c r="J74" s="5"/>
      <c r="L74" s="5"/>
      <c r="T74" s="5"/>
      <c r="U74" s="5"/>
      <c r="V74" s="5"/>
    </row>
    <row r="75">
      <c r="F75" s="5"/>
      <c r="H75" s="5"/>
      <c r="J75" s="5"/>
      <c r="L75" s="5"/>
      <c r="T75" s="5"/>
      <c r="U75" s="5"/>
      <c r="V75" s="5"/>
    </row>
    <row r="76">
      <c r="F76" s="5"/>
      <c r="H76" s="5"/>
      <c r="J76" s="5"/>
      <c r="L76" s="5"/>
      <c r="T76" s="5"/>
      <c r="U76" s="5"/>
      <c r="V76" s="5"/>
    </row>
    <row r="77">
      <c r="F77" s="5"/>
      <c r="H77" s="5"/>
      <c r="J77" s="5"/>
      <c r="L77" s="5"/>
      <c r="T77" s="5"/>
      <c r="U77" s="5"/>
      <c r="V77" s="5"/>
    </row>
    <row r="78">
      <c r="F78" s="5"/>
      <c r="H78" s="5"/>
      <c r="J78" s="5"/>
      <c r="L78" s="5"/>
      <c r="T78" s="5"/>
      <c r="U78" s="5"/>
      <c r="V78" s="5"/>
    </row>
    <row r="79">
      <c r="F79" s="5"/>
      <c r="H79" s="5"/>
      <c r="J79" s="5"/>
      <c r="L79" s="5"/>
      <c r="T79" s="5"/>
      <c r="U79" s="5"/>
      <c r="V79" s="5"/>
    </row>
    <row r="80">
      <c r="F80" s="5"/>
      <c r="H80" s="5"/>
      <c r="J80" s="5"/>
      <c r="L80" s="5"/>
      <c r="T80" s="5"/>
      <c r="U80" s="5"/>
      <c r="V80" s="5"/>
    </row>
    <row r="81">
      <c r="F81" s="5"/>
      <c r="H81" s="5"/>
      <c r="J81" s="5"/>
      <c r="L81" s="5"/>
      <c r="T81" s="5"/>
      <c r="U81" s="5"/>
      <c r="V81" s="5"/>
    </row>
    <row r="82">
      <c r="F82" s="5"/>
      <c r="H82" s="5"/>
      <c r="J82" s="5"/>
      <c r="L82" s="5"/>
      <c r="T82" s="5"/>
      <c r="U82" s="5"/>
      <c r="V82" s="5"/>
    </row>
    <row r="83">
      <c r="F83" s="5"/>
      <c r="H83" s="5"/>
      <c r="J83" s="5"/>
      <c r="L83" s="5"/>
      <c r="T83" s="5"/>
      <c r="U83" s="5"/>
      <c r="V83" s="5"/>
    </row>
    <row r="84">
      <c r="F84" s="5"/>
      <c r="H84" s="5"/>
      <c r="J84" s="5"/>
      <c r="L84" s="5"/>
      <c r="T84" s="5"/>
      <c r="U84" s="5"/>
      <c r="V84" s="5"/>
    </row>
    <row r="85">
      <c r="F85" s="5"/>
      <c r="H85" s="5"/>
      <c r="J85" s="5"/>
      <c r="L85" s="5"/>
      <c r="T85" s="5"/>
      <c r="U85" s="5"/>
      <c r="V85" s="5"/>
    </row>
    <row r="86">
      <c r="F86" s="5"/>
      <c r="H86" s="5"/>
      <c r="J86" s="5"/>
      <c r="L86" s="5"/>
      <c r="T86" s="5"/>
      <c r="U86" s="5"/>
      <c r="V86" s="5"/>
    </row>
    <row r="87">
      <c r="F87" s="5"/>
      <c r="H87" s="5"/>
      <c r="J87" s="5"/>
      <c r="L87" s="5"/>
      <c r="T87" s="5"/>
      <c r="U87" s="5"/>
      <c r="V87" s="5"/>
    </row>
    <row r="88">
      <c r="F88" s="5"/>
      <c r="H88" s="5"/>
      <c r="J88" s="5"/>
      <c r="L88" s="5"/>
      <c r="T88" s="5"/>
      <c r="U88" s="5"/>
      <c r="V88" s="5"/>
    </row>
    <row r="89">
      <c r="F89" s="5"/>
      <c r="H89" s="5"/>
      <c r="J89" s="5"/>
      <c r="L89" s="5"/>
      <c r="T89" s="5"/>
      <c r="U89" s="5"/>
      <c r="V89" s="5"/>
    </row>
    <row r="90">
      <c r="F90" s="5"/>
      <c r="H90" s="5"/>
      <c r="J90" s="5"/>
      <c r="L90" s="5"/>
      <c r="T90" s="5"/>
      <c r="U90" s="5"/>
      <c r="V90" s="5"/>
    </row>
    <row r="91">
      <c r="F91" s="5"/>
      <c r="H91" s="5"/>
      <c r="J91" s="5"/>
      <c r="L91" s="5"/>
      <c r="T91" s="5"/>
      <c r="U91" s="5"/>
      <c r="V91" s="5"/>
    </row>
    <row r="92">
      <c r="F92" s="5"/>
      <c r="H92" s="5"/>
      <c r="J92" s="5"/>
      <c r="L92" s="5"/>
      <c r="T92" s="5"/>
      <c r="U92" s="5"/>
      <c r="V92" s="5"/>
    </row>
    <row r="93">
      <c r="F93" s="5"/>
      <c r="H93" s="5"/>
      <c r="J93" s="5"/>
      <c r="L93" s="5"/>
      <c r="T93" s="5"/>
      <c r="U93" s="5"/>
      <c r="V93" s="5"/>
    </row>
    <row r="94">
      <c r="F94" s="5"/>
      <c r="H94" s="5"/>
      <c r="J94" s="5"/>
      <c r="L94" s="5"/>
      <c r="T94" s="5"/>
      <c r="U94" s="5"/>
      <c r="V94" s="5"/>
    </row>
    <row r="95">
      <c r="F95" s="5"/>
      <c r="H95" s="5"/>
      <c r="J95" s="5"/>
      <c r="L95" s="5"/>
      <c r="T95" s="5"/>
      <c r="U95" s="5"/>
      <c r="V95" s="5"/>
    </row>
    <row r="96">
      <c r="F96" s="5"/>
      <c r="H96" s="5"/>
      <c r="J96" s="5"/>
      <c r="L96" s="5"/>
      <c r="T96" s="5"/>
      <c r="U96" s="5"/>
      <c r="V96" s="5"/>
    </row>
    <row r="97">
      <c r="F97" s="5"/>
      <c r="H97" s="5"/>
      <c r="J97" s="5"/>
      <c r="L97" s="5"/>
      <c r="T97" s="5"/>
      <c r="U97" s="5"/>
      <c r="V97" s="5"/>
    </row>
    <row r="98">
      <c r="F98" s="5"/>
      <c r="H98" s="5"/>
      <c r="J98" s="5"/>
      <c r="L98" s="5"/>
      <c r="T98" s="5"/>
      <c r="U98" s="5"/>
      <c r="V98" s="5"/>
    </row>
    <row r="99">
      <c r="F99" s="5"/>
      <c r="H99" s="5"/>
      <c r="J99" s="5"/>
      <c r="L99" s="5"/>
      <c r="T99" s="5"/>
      <c r="U99" s="5"/>
      <c r="V99" s="5"/>
    </row>
    <row r="100">
      <c r="F100" s="5"/>
      <c r="H100" s="5"/>
      <c r="J100" s="5"/>
      <c r="L100" s="5"/>
      <c r="T100" s="5"/>
      <c r="U100" s="5"/>
      <c r="V100" s="5"/>
    </row>
    <row r="101">
      <c r="F101" s="5"/>
      <c r="H101" s="5"/>
      <c r="J101" s="5"/>
      <c r="L101" s="5"/>
      <c r="T101" s="5"/>
      <c r="U101" s="5"/>
      <c r="V101" s="5"/>
    </row>
    <row r="102">
      <c r="F102" s="5"/>
      <c r="H102" s="5"/>
      <c r="J102" s="5"/>
      <c r="L102" s="5"/>
      <c r="T102" s="5"/>
      <c r="U102" s="5"/>
      <c r="V102" s="5"/>
    </row>
    <row r="103">
      <c r="F103" s="5"/>
      <c r="H103" s="5"/>
      <c r="J103" s="5"/>
      <c r="L103" s="5"/>
      <c r="T103" s="5"/>
      <c r="U103" s="5"/>
      <c r="V103" s="5"/>
    </row>
    <row r="104">
      <c r="F104" s="5"/>
      <c r="H104" s="5"/>
      <c r="J104" s="5"/>
      <c r="L104" s="5"/>
      <c r="T104" s="5"/>
      <c r="U104" s="5"/>
      <c r="V104" s="5"/>
    </row>
    <row r="105">
      <c r="F105" s="5"/>
      <c r="H105" s="5"/>
      <c r="J105" s="5"/>
      <c r="L105" s="5"/>
      <c r="T105" s="5"/>
      <c r="U105" s="5"/>
      <c r="V105" s="5"/>
    </row>
    <row r="106">
      <c r="F106" s="5"/>
      <c r="H106" s="5"/>
      <c r="J106" s="5"/>
      <c r="L106" s="5"/>
      <c r="T106" s="5"/>
      <c r="U106" s="5"/>
      <c r="V106" s="5"/>
    </row>
    <row r="107">
      <c r="F107" s="5"/>
      <c r="H107" s="5"/>
      <c r="J107" s="5"/>
      <c r="L107" s="5"/>
      <c r="T107" s="5"/>
      <c r="U107" s="5"/>
      <c r="V107" s="5"/>
    </row>
    <row r="108">
      <c r="F108" s="5"/>
      <c r="H108" s="5"/>
      <c r="J108" s="5"/>
      <c r="L108" s="5"/>
      <c r="T108" s="5"/>
      <c r="U108" s="5"/>
      <c r="V108" s="5"/>
    </row>
    <row r="109">
      <c r="F109" s="5"/>
      <c r="H109" s="5"/>
      <c r="J109" s="5"/>
      <c r="L109" s="5"/>
      <c r="T109" s="5"/>
      <c r="U109" s="5"/>
      <c r="V109" s="5"/>
    </row>
    <row r="110">
      <c r="F110" s="5"/>
      <c r="H110" s="5"/>
      <c r="J110" s="5"/>
      <c r="L110" s="5"/>
      <c r="T110" s="5"/>
      <c r="U110" s="5"/>
      <c r="V110" s="5"/>
    </row>
    <row r="111">
      <c r="F111" s="5"/>
      <c r="H111" s="5"/>
      <c r="J111" s="5"/>
      <c r="L111" s="5"/>
      <c r="T111" s="5"/>
      <c r="U111" s="5"/>
      <c r="V111" s="5"/>
    </row>
    <row r="112">
      <c r="F112" s="5"/>
      <c r="H112" s="5"/>
      <c r="J112" s="5"/>
      <c r="L112" s="5"/>
      <c r="T112" s="5"/>
      <c r="U112" s="5"/>
      <c r="V112" s="5"/>
    </row>
    <row r="113">
      <c r="F113" s="5"/>
      <c r="H113" s="5"/>
      <c r="J113" s="5"/>
      <c r="L113" s="5"/>
      <c r="T113" s="5"/>
      <c r="U113" s="5"/>
      <c r="V113" s="5"/>
    </row>
    <row r="114">
      <c r="F114" s="5"/>
      <c r="H114" s="5"/>
      <c r="J114" s="5"/>
      <c r="L114" s="5"/>
      <c r="T114" s="5"/>
      <c r="U114" s="5"/>
      <c r="V114" s="5"/>
    </row>
    <row r="115">
      <c r="F115" s="5"/>
      <c r="H115" s="5"/>
      <c r="J115" s="5"/>
      <c r="L115" s="5"/>
      <c r="T115" s="5"/>
      <c r="U115" s="5"/>
      <c r="V115" s="5"/>
    </row>
    <row r="116">
      <c r="F116" s="5"/>
      <c r="H116" s="5"/>
      <c r="J116" s="5"/>
      <c r="L116" s="5"/>
      <c r="T116" s="5"/>
      <c r="U116" s="5"/>
      <c r="V116" s="5"/>
    </row>
    <row r="117">
      <c r="F117" s="5"/>
      <c r="H117" s="5"/>
      <c r="J117" s="5"/>
      <c r="L117" s="5"/>
      <c r="T117" s="5"/>
      <c r="U117" s="5"/>
      <c r="V117" s="5"/>
    </row>
    <row r="118">
      <c r="F118" s="5"/>
      <c r="H118" s="5"/>
      <c r="J118" s="5"/>
      <c r="L118" s="5"/>
      <c r="T118" s="5"/>
      <c r="U118" s="5"/>
      <c r="V118" s="5"/>
    </row>
    <row r="119">
      <c r="F119" s="5"/>
      <c r="H119" s="5"/>
      <c r="J119" s="5"/>
      <c r="L119" s="5"/>
      <c r="T119" s="5"/>
      <c r="U119" s="5"/>
      <c r="V119" s="5"/>
    </row>
    <row r="120">
      <c r="F120" s="5"/>
      <c r="H120" s="5"/>
      <c r="J120" s="5"/>
      <c r="L120" s="5"/>
      <c r="T120" s="5"/>
      <c r="U120" s="5"/>
      <c r="V120" s="5"/>
    </row>
    <row r="121">
      <c r="F121" s="5"/>
      <c r="H121" s="5"/>
      <c r="J121" s="5"/>
      <c r="L121" s="5"/>
      <c r="T121" s="5"/>
      <c r="U121" s="5"/>
      <c r="V121" s="5"/>
    </row>
    <row r="122">
      <c r="F122" s="5"/>
      <c r="H122" s="5"/>
      <c r="J122" s="5"/>
      <c r="L122" s="5"/>
      <c r="T122" s="5"/>
      <c r="U122" s="5"/>
      <c r="V122" s="5"/>
    </row>
    <row r="123">
      <c r="F123" s="5"/>
      <c r="H123" s="5"/>
      <c r="J123" s="5"/>
      <c r="L123" s="5"/>
      <c r="T123" s="5"/>
      <c r="U123" s="5"/>
      <c r="V123" s="5"/>
    </row>
    <row r="124">
      <c r="F124" s="5"/>
      <c r="H124" s="5"/>
      <c r="J124" s="5"/>
      <c r="L124" s="5"/>
      <c r="T124" s="5"/>
      <c r="U124" s="5"/>
      <c r="V124" s="5"/>
    </row>
    <row r="125">
      <c r="F125" s="5"/>
      <c r="H125" s="5"/>
      <c r="J125" s="5"/>
      <c r="L125" s="5"/>
      <c r="T125" s="5"/>
      <c r="U125" s="5"/>
      <c r="V125" s="5"/>
    </row>
    <row r="126">
      <c r="F126" s="5"/>
      <c r="H126" s="5"/>
      <c r="J126" s="5"/>
      <c r="L126" s="5"/>
      <c r="T126" s="5"/>
      <c r="U126" s="5"/>
      <c r="V126" s="5"/>
    </row>
    <row r="127">
      <c r="F127" s="5"/>
      <c r="H127" s="5"/>
      <c r="J127" s="5"/>
      <c r="L127" s="5"/>
      <c r="T127" s="5"/>
      <c r="U127" s="5"/>
      <c r="V127" s="5"/>
    </row>
    <row r="128">
      <c r="F128" s="5"/>
      <c r="H128" s="5"/>
      <c r="J128" s="5"/>
      <c r="L128" s="5"/>
      <c r="T128" s="5"/>
      <c r="U128" s="5"/>
      <c r="V128" s="5"/>
    </row>
    <row r="129">
      <c r="F129" s="5"/>
      <c r="H129" s="5"/>
      <c r="J129" s="5"/>
      <c r="L129" s="5"/>
      <c r="T129" s="5"/>
      <c r="U129" s="5"/>
      <c r="V129" s="5"/>
    </row>
    <row r="130">
      <c r="F130" s="5"/>
      <c r="H130" s="5"/>
      <c r="J130" s="5"/>
      <c r="L130" s="5"/>
      <c r="T130" s="5"/>
      <c r="U130" s="5"/>
      <c r="V130" s="5"/>
    </row>
    <row r="131">
      <c r="F131" s="5"/>
      <c r="H131" s="5"/>
      <c r="J131" s="5"/>
      <c r="L131" s="5"/>
      <c r="T131" s="5"/>
      <c r="U131" s="5"/>
      <c r="V131" s="5"/>
    </row>
    <row r="132">
      <c r="F132" s="5"/>
      <c r="H132" s="5"/>
      <c r="J132" s="5"/>
      <c r="L132" s="5"/>
      <c r="T132" s="5"/>
      <c r="U132" s="5"/>
      <c r="V132" s="5"/>
    </row>
    <row r="133">
      <c r="F133" s="5"/>
      <c r="H133" s="5"/>
      <c r="J133" s="5"/>
      <c r="L133" s="5"/>
      <c r="T133" s="5"/>
      <c r="U133" s="5"/>
      <c r="V133" s="5"/>
    </row>
    <row r="134">
      <c r="F134" s="5"/>
      <c r="H134" s="5"/>
      <c r="J134" s="5"/>
      <c r="L134" s="5"/>
      <c r="T134" s="5"/>
      <c r="U134" s="5"/>
      <c r="V134" s="5"/>
    </row>
    <row r="135">
      <c r="F135" s="5"/>
      <c r="H135" s="5"/>
      <c r="J135" s="5"/>
      <c r="L135" s="5"/>
      <c r="T135" s="5"/>
      <c r="U135" s="5"/>
      <c r="V135" s="5"/>
    </row>
    <row r="136">
      <c r="F136" s="5"/>
      <c r="H136" s="5"/>
      <c r="J136" s="5"/>
      <c r="L136" s="5"/>
      <c r="T136" s="5"/>
      <c r="U136" s="5"/>
      <c r="V136" s="5"/>
    </row>
    <row r="137">
      <c r="F137" s="5"/>
      <c r="H137" s="5"/>
      <c r="J137" s="5"/>
      <c r="L137" s="5"/>
      <c r="T137" s="5"/>
      <c r="U137" s="5"/>
      <c r="V137" s="5"/>
    </row>
    <row r="138">
      <c r="F138" s="5"/>
      <c r="H138" s="5"/>
      <c r="J138" s="5"/>
      <c r="L138" s="5"/>
      <c r="T138" s="5"/>
      <c r="U138" s="5"/>
      <c r="V138" s="5"/>
    </row>
    <row r="139">
      <c r="F139" s="5"/>
      <c r="H139" s="5"/>
      <c r="J139" s="5"/>
      <c r="L139" s="5"/>
      <c r="T139" s="5"/>
      <c r="U139" s="5"/>
      <c r="V139" s="5"/>
    </row>
    <row r="140">
      <c r="F140" s="5"/>
      <c r="H140" s="5"/>
      <c r="J140" s="5"/>
      <c r="L140" s="5"/>
      <c r="T140" s="5"/>
      <c r="U140" s="5"/>
      <c r="V140" s="5"/>
    </row>
    <row r="141">
      <c r="F141" s="5"/>
      <c r="H141" s="5"/>
      <c r="J141" s="5"/>
      <c r="L141" s="5"/>
      <c r="T141" s="5"/>
      <c r="U141" s="5"/>
      <c r="V141" s="5"/>
    </row>
    <row r="142">
      <c r="F142" s="5"/>
      <c r="H142" s="5"/>
      <c r="J142" s="5"/>
      <c r="L142" s="5"/>
      <c r="T142" s="5"/>
      <c r="U142" s="5"/>
      <c r="V142" s="5"/>
    </row>
    <row r="143">
      <c r="F143" s="5"/>
      <c r="H143" s="5"/>
      <c r="J143" s="5"/>
      <c r="L143" s="5"/>
      <c r="T143" s="5"/>
      <c r="U143" s="5"/>
      <c r="V143" s="5"/>
    </row>
    <row r="144">
      <c r="F144" s="5"/>
      <c r="H144" s="5"/>
      <c r="J144" s="5"/>
      <c r="L144" s="5"/>
      <c r="T144" s="5"/>
      <c r="U144" s="5"/>
      <c r="V144" s="5"/>
    </row>
    <row r="145">
      <c r="F145" s="5"/>
      <c r="H145" s="5"/>
      <c r="J145" s="5"/>
      <c r="L145" s="5"/>
      <c r="T145" s="5"/>
      <c r="U145" s="5"/>
      <c r="V145" s="5"/>
    </row>
    <row r="146">
      <c r="F146" s="5"/>
      <c r="H146" s="5"/>
      <c r="J146" s="5"/>
      <c r="L146" s="5"/>
      <c r="T146" s="5"/>
      <c r="U146" s="5"/>
      <c r="V146" s="5"/>
    </row>
    <row r="147">
      <c r="F147" s="5"/>
      <c r="H147" s="5"/>
      <c r="J147" s="5"/>
      <c r="L147" s="5"/>
      <c r="T147" s="5"/>
      <c r="U147" s="5"/>
      <c r="V147" s="5"/>
    </row>
    <row r="148">
      <c r="F148" s="5"/>
      <c r="H148" s="5"/>
      <c r="J148" s="5"/>
      <c r="L148" s="5"/>
      <c r="T148" s="5"/>
      <c r="U148" s="5"/>
      <c r="V148" s="5"/>
    </row>
    <row r="149">
      <c r="F149" s="5"/>
      <c r="H149" s="5"/>
      <c r="J149" s="5"/>
      <c r="L149" s="5"/>
      <c r="T149" s="5"/>
      <c r="U149" s="5"/>
      <c r="V149" s="5"/>
    </row>
    <row r="150">
      <c r="F150" s="5"/>
      <c r="H150" s="5"/>
      <c r="J150" s="5"/>
      <c r="L150" s="5"/>
      <c r="T150" s="5"/>
      <c r="U150" s="5"/>
      <c r="V150" s="5"/>
    </row>
    <row r="151">
      <c r="F151" s="5"/>
      <c r="H151" s="5"/>
      <c r="J151" s="5"/>
      <c r="L151" s="5"/>
      <c r="T151" s="5"/>
      <c r="U151" s="5"/>
      <c r="V151" s="5"/>
    </row>
    <row r="152">
      <c r="F152" s="5"/>
      <c r="H152" s="5"/>
      <c r="J152" s="5"/>
      <c r="L152" s="5"/>
      <c r="T152" s="5"/>
      <c r="U152" s="5"/>
      <c r="V152" s="5"/>
    </row>
    <row r="153">
      <c r="F153" s="5"/>
      <c r="H153" s="5"/>
      <c r="J153" s="5"/>
      <c r="L153" s="5"/>
      <c r="T153" s="5"/>
      <c r="U153" s="5"/>
      <c r="V153" s="5"/>
    </row>
    <row r="154">
      <c r="F154" s="5"/>
      <c r="H154" s="5"/>
      <c r="J154" s="5"/>
      <c r="L154" s="5"/>
      <c r="T154" s="5"/>
      <c r="U154" s="5"/>
      <c r="V154" s="5"/>
    </row>
    <row r="155">
      <c r="F155" s="5"/>
      <c r="H155" s="5"/>
      <c r="J155" s="5"/>
      <c r="L155" s="5"/>
      <c r="T155" s="5"/>
      <c r="U155" s="5"/>
      <c r="V155" s="5"/>
    </row>
    <row r="156">
      <c r="F156" s="5"/>
      <c r="H156" s="5"/>
      <c r="J156" s="5"/>
      <c r="L156" s="5"/>
      <c r="T156" s="5"/>
      <c r="U156" s="5"/>
      <c r="V156" s="5"/>
    </row>
    <row r="157">
      <c r="F157" s="5"/>
      <c r="H157" s="5"/>
      <c r="J157" s="5"/>
      <c r="L157" s="5"/>
      <c r="T157" s="5"/>
      <c r="U157" s="5"/>
      <c r="V157" s="5"/>
    </row>
    <row r="158">
      <c r="F158" s="5"/>
      <c r="H158" s="5"/>
      <c r="J158" s="5"/>
      <c r="L158" s="5"/>
      <c r="T158" s="5"/>
      <c r="U158" s="5"/>
      <c r="V158" s="5"/>
    </row>
    <row r="159">
      <c r="F159" s="5"/>
      <c r="H159" s="5"/>
      <c r="J159" s="5"/>
      <c r="L159" s="5"/>
      <c r="T159" s="5"/>
      <c r="U159" s="5"/>
      <c r="V159" s="5"/>
    </row>
    <row r="160">
      <c r="F160" s="5"/>
      <c r="H160" s="5"/>
      <c r="J160" s="5"/>
      <c r="L160" s="5"/>
      <c r="T160" s="5"/>
      <c r="U160" s="5"/>
      <c r="V160" s="5"/>
    </row>
    <row r="161">
      <c r="F161" s="5"/>
      <c r="H161" s="5"/>
      <c r="J161" s="5"/>
      <c r="L161" s="5"/>
      <c r="T161" s="5"/>
      <c r="U161" s="5"/>
      <c r="V161" s="5"/>
    </row>
    <row r="162">
      <c r="F162" s="5"/>
      <c r="H162" s="5"/>
      <c r="J162" s="5"/>
      <c r="L162" s="5"/>
      <c r="T162" s="5"/>
      <c r="U162" s="5"/>
      <c r="V162" s="5"/>
    </row>
    <row r="163">
      <c r="F163" s="5"/>
      <c r="H163" s="5"/>
      <c r="J163" s="5"/>
      <c r="L163" s="5"/>
      <c r="T163" s="5"/>
      <c r="U163" s="5"/>
      <c r="V163" s="5"/>
    </row>
    <row r="164">
      <c r="F164" s="5"/>
      <c r="H164" s="5"/>
      <c r="J164" s="5"/>
      <c r="L164" s="5"/>
      <c r="T164" s="5"/>
      <c r="U164" s="5"/>
      <c r="V164" s="5"/>
    </row>
    <row r="165">
      <c r="F165" s="5"/>
      <c r="H165" s="5"/>
      <c r="J165" s="5"/>
      <c r="L165" s="5"/>
      <c r="T165" s="5"/>
      <c r="U165" s="5"/>
      <c r="V165" s="5"/>
    </row>
    <row r="166">
      <c r="F166" s="5"/>
      <c r="H166" s="5"/>
      <c r="J166" s="5"/>
      <c r="L166" s="5"/>
      <c r="T166" s="5"/>
      <c r="U166" s="5"/>
      <c r="V166" s="5"/>
    </row>
    <row r="167">
      <c r="F167" s="5"/>
      <c r="H167" s="5"/>
      <c r="J167" s="5"/>
      <c r="L167" s="5"/>
      <c r="T167" s="5"/>
      <c r="U167" s="5"/>
      <c r="V167" s="5"/>
    </row>
    <row r="168">
      <c r="F168" s="5"/>
      <c r="H168" s="5"/>
      <c r="J168" s="5"/>
      <c r="L168" s="5"/>
      <c r="T168" s="5"/>
      <c r="U168" s="5"/>
      <c r="V168" s="5"/>
    </row>
    <row r="169">
      <c r="F169" s="5"/>
      <c r="H169" s="5"/>
      <c r="J169" s="5"/>
      <c r="L169" s="5"/>
      <c r="T169" s="5"/>
      <c r="U169" s="5"/>
      <c r="V169" s="5"/>
    </row>
    <row r="170">
      <c r="F170" s="5"/>
      <c r="H170" s="5"/>
      <c r="J170" s="5"/>
      <c r="L170" s="5"/>
      <c r="T170" s="5"/>
      <c r="U170" s="5"/>
      <c r="V170" s="5"/>
    </row>
    <row r="171">
      <c r="F171" s="5"/>
      <c r="H171" s="5"/>
      <c r="J171" s="5"/>
      <c r="L171" s="5"/>
      <c r="T171" s="5"/>
      <c r="U171" s="5"/>
      <c r="V171" s="5"/>
    </row>
    <row r="172">
      <c r="F172" s="5"/>
      <c r="H172" s="5"/>
      <c r="J172" s="5"/>
      <c r="L172" s="5"/>
      <c r="T172" s="5"/>
      <c r="U172" s="5"/>
      <c r="V172" s="5"/>
    </row>
    <row r="173">
      <c r="F173" s="5"/>
      <c r="H173" s="5"/>
      <c r="J173" s="5"/>
      <c r="L173" s="5"/>
      <c r="T173" s="5"/>
      <c r="U173" s="5"/>
      <c r="V173" s="5"/>
    </row>
    <row r="174">
      <c r="F174" s="5"/>
      <c r="H174" s="5"/>
      <c r="J174" s="5"/>
      <c r="L174" s="5"/>
      <c r="T174" s="5"/>
      <c r="U174" s="5"/>
      <c r="V174" s="5"/>
    </row>
    <row r="175">
      <c r="F175" s="5"/>
      <c r="H175" s="5"/>
      <c r="J175" s="5"/>
      <c r="L175" s="5"/>
      <c r="T175" s="5"/>
      <c r="U175" s="5"/>
      <c r="V175" s="5"/>
    </row>
    <row r="176">
      <c r="F176" s="5"/>
      <c r="H176" s="5"/>
      <c r="J176" s="5"/>
      <c r="L176" s="5"/>
      <c r="T176" s="5"/>
      <c r="U176" s="5"/>
      <c r="V176" s="5"/>
    </row>
    <row r="177">
      <c r="F177" s="5"/>
      <c r="H177" s="5"/>
      <c r="J177" s="5"/>
      <c r="L177" s="5"/>
      <c r="T177" s="5"/>
      <c r="U177" s="5"/>
      <c r="V177" s="5"/>
    </row>
    <row r="178">
      <c r="F178" s="5"/>
      <c r="H178" s="5"/>
      <c r="J178" s="5"/>
      <c r="L178" s="5"/>
      <c r="T178" s="5"/>
      <c r="U178" s="5"/>
      <c r="V178" s="5"/>
    </row>
    <row r="179">
      <c r="F179" s="5"/>
      <c r="H179" s="5"/>
      <c r="J179" s="5"/>
      <c r="L179" s="5"/>
      <c r="T179" s="5"/>
      <c r="U179" s="5"/>
      <c r="V179" s="5"/>
    </row>
    <row r="180">
      <c r="F180" s="5"/>
      <c r="H180" s="5"/>
      <c r="J180" s="5"/>
      <c r="L180" s="5"/>
      <c r="T180" s="5"/>
      <c r="U180" s="5"/>
      <c r="V180" s="5"/>
    </row>
    <row r="181">
      <c r="F181" s="5"/>
      <c r="H181" s="5"/>
      <c r="J181" s="5"/>
      <c r="L181" s="5"/>
      <c r="T181" s="5"/>
      <c r="U181" s="5"/>
      <c r="V181" s="5"/>
    </row>
    <row r="182">
      <c r="F182" s="5"/>
      <c r="H182" s="5"/>
      <c r="J182" s="5"/>
      <c r="L182" s="5"/>
      <c r="T182" s="5"/>
      <c r="U182" s="5"/>
      <c r="V182" s="5"/>
    </row>
    <row r="183">
      <c r="F183" s="5"/>
      <c r="H183" s="5"/>
      <c r="J183" s="5"/>
      <c r="L183" s="5"/>
      <c r="T183" s="5"/>
      <c r="U183" s="5"/>
      <c r="V183" s="5"/>
    </row>
    <row r="184">
      <c r="F184" s="5"/>
      <c r="H184" s="5"/>
      <c r="J184" s="5"/>
      <c r="L184" s="5"/>
      <c r="T184" s="5"/>
      <c r="U184" s="5"/>
      <c r="V184" s="5"/>
    </row>
    <row r="185">
      <c r="F185" s="5"/>
      <c r="H185" s="5"/>
      <c r="J185" s="5"/>
      <c r="L185" s="5"/>
      <c r="T185" s="5"/>
      <c r="U185" s="5"/>
      <c r="V185" s="5"/>
    </row>
    <row r="186">
      <c r="F186" s="5"/>
      <c r="H186" s="5"/>
      <c r="J186" s="5"/>
      <c r="L186" s="5"/>
      <c r="T186" s="5"/>
      <c r="U186" s="5"/>
      <c r="V186" s="5"/>
    </row>
    <row r="187">
      <c r="F187" s="5"/>
      <c r="H187" s="5"/>
      <c r="J187" s="5"/>
      <c r="L187" s="5"/>
      <c r="T187" s="5"/>
      <c r="U187" s="5"/>
      <c r="V187" s="5"/>
    </row>
    <row r="188">
      <c r="F188" s="5"/>
      <c r="H188" s="5"/>
      <c r="J188" s="5"/>
      <c r="L188" s="5"/>
      <c r="T188" s="5"/>
      <c r="U188" s="5"/>
      <c r="V188" s="5"/>
    </row>
    <row r="189">
      <c r="F189" s="5"/>
      <c r="H189" s="5"/>
      <c r="J189" s="5"/>
      <c r="L189" s="5"/>
      <c r="T189" s="5"/>
      <c r="U189" s="5"/>
      <c r="V189" s="5"/>
    </row>
    <row r="190">
      <c r="F190" s="5"/>
      <c r="H190" s="5"/>
      <c r="J190" s="5"/>
      <c r="L190" s="5"/>
      <c r="T190" s="5"/>
      <c r="U190" s="5"/>
      <c r="V190" s="5"/>
    </row>
    <row r="191">
      <c r="F191" s="5"/>
      <c r="H191" s="5"/>
      <c r="J191" s="5"/>
      <c r="L191" s="5"/>
      <c r="T191" s="5"/>
      <c r="U191" s="5"/>
      <c r="V191" s="5"/>
    </row>
    <row r="192">
      <c r="F192" s="5"/>
      <c r="H192" s="5"/>
      <c r="J192" s="5"/>
      <c r="L192" s="5"/>
      <c r="T192" s="5"/>
      <c r="U192" s="5"/>
      <c r="V192" s="5"/>
    </row>
    <row r="193">
      <c r="F193" s="5"/>
      <c r="H193" s="5"/>
      <c r="J193" s="5"/>
      <c r="L193" s="5"/>
      <c r="T193" s="5"/>
      <c r="U193" s="5"/>
      <c r="V193" s="5"/>
    </row>
    <row r="194">
      <c r="F194" s="5"/>
      <c r="H194" s="5"/>
      <c r="J194" s="5"/>
      <c r="L194" s="5"/>
      <c r="T194" s="5"/>
      <c r="U194" s="5"/>
      <c r="V194" s="5"/>
    </row>
    <row r="195">
      <c r="F195" s="5"/>
      <c r="H195" s="5"/>
      <c r="J195" s="5"/>
      <c r="L195" s="5"/>
      <c r="T195" s="5"/>
      <c r="U195" s="5"/>
      <c r="V195" s="5"/>
    </row>
    <row r="196">
      <c r="F196" s="5"/>
      <c r="H196" s="5"/>
      <c r="J196" s="5"/>
      <c r="L196" s="5"/>
      <c r="T196" s="5"/>
      <c r="U196" s="5"/>
      <c r="V196" s="5"/>
    </row>
    <row r="197">
      <c r="F197" s="5"/>
      <c r="H197" s="5"/>
      <c r="J197" s="5"/>
      <c r="L197" s="5"/>
      <c r="T197" s="5"/>
      <c r="U197" s="5"/>
      <c r="V197" s="5"/>
    </row>
    <row r="198">
      <c r="F198" s="5"/>
      <c r="H198" s="5"/>
      <c r="J198" s="5"/>
      <c r="L198" s="5"/>
      <c r="T198" s="5"/>
      <c r="U198" s="5"/>
      <c r="V198" s="5"/>
    </row>
    <row r="199">
      <c r="F199" s="5"/>
      <c r="H199" s="5"/>
      <c r="J199" s="5"/>
      <c r="L199" s="5"/>
      <c r="T199" s="5"/>
      <c r="U199" s="5"/>
      <c r="V199" s="5"/>
    </row>
    <row r="200">
      <c r="F200" s="5"/>
      <c r="H200" s="5"/>
      <c r="J200" s="5"/>
      <c r="L200" s="5"/>
      <c r="T200" s="5"/>
      <c r="U200" s="5"/>
      <c r="V200" s="5"/>
    </row>
    <row r="201">
      <c r="F201" s="5"/>
      <c r="H201" s="5"/>
      <c r="J201" s="5"/>
      <c r="L201" s="5"/>
      <c r="T201" s="5"/>
      <c r="U201" s="5"/>
      <c r="V201" s="5"/>
    </row>
    <row r="202">
      <c r="F202" s="5"/>
      <c r="H202" s="5"/>
      <c r="J202" s="5"/>
      <c r="L202" s="5"/>
      <c r="T202" s="5"/>
      <c r="U202" s="5"/>
      <c r="V202" s="5"/>
    </row>
    <row r="203">
      <c r="F203" s="5"/>
      <c r="H203" s="5"/>
      <c r="J203" s="5"/>
      <c r="L203" s="5"/>
      <c r="T203" s="5"/>
      <c r="U203" s="5"/>
      <c r="V203" s="5"/>
    </row>
    <row r="204">
      <c r="F204" s="5"/>
      <c r="H204" s="5"/>
      <c r="J204" s="5"/>
      <c r="L204" s="5"/>
      <c r="T204" s="5"/>
      <c r="U204" s="5"/>
      <c r="V204" s="5"/>
    </row>
    <row r="205">
      <c r="F205" s="5"/>
      <c r="H205" s="5"/>
      <c r="J205" s="5"/>
      <c r="L205" s="5"/>
      <c r="T205" s="5"/>
      <c r="U205" s="5"/>
      <c r="V205" s="5"/>
    </row>
    <row r="206">
      <c r="F206" s="5"/>
      <c r="H206" s="5"/>
      <c r="J206" s="5"/>
      <c r="L206" s="5"/>
      <c r="T206" s="5"/>
      <c r="U206" s="5"/>
      <c r="V206" s="5"/>
    </row>
    <row r="207">
      <c r="F207" s="5"/>
      <c r="H207" s="5"/>
      <c r="J207" s="5"/>
      <c r="L207" s="5"/>
      <c r="T207" s="5"/>
      <c r="U207" s="5"/>
      <c r="V207" s="5"/>
    </row>
    <row r="208">
      <c r="F208" s="5"/>
      <c r="H208" s="5"/>
      <c r="J208" s="5"/>
      <c r="L208" s="5"/>
      <c r="T208" s="5"/>
      <c r="U208" s="5"/>
      <c r="V208" s="5"/>
    </row>
    <row r="209">
      <c r="F209" s="5"/>
      <c r="H209" s="5"/>
      <c r="J209" s="5"/>
      <c r="L209" s="5"/>
      <c r="T209" s="5"/>
      <c r="U209" s="5"/>
      <c r="V209" s="5"/>
    </row>
    <row r="210">
      <c r="F210" s="5"/>
      <c r="H210" s="5"/>
      <c r="J210" s="5"/>
      <c r="L210" s="5"/>
      <c r="T210" s="5"/>
      <c r="U210" s="5"/>
      <c r="V210" s="5"/>
    </row>
    <row r="211">
      <c r="F211" s="5"/>
      <c r="H211" s="5"/>
      <c r="J211" s="5"/>
      <c r="L211" s="5"/>
      <c r="T211" s="5"/>
      <c r="U211" s="5"/>
      <c r="V211" s="5"/>
    </row>
    <row r="212">
      <c r="F212" s="5"/>
      <c r="H212" s="5"/>
      <c r="J212" s="5"/>
      <c r="L212" s="5"/>
      <c r="T212" s="5"/>
      <c r="U212" s="5"/>
      <c r="V212" s="5"/>
    </row>
    <row r="213">
      <c r="F213" s="5"/>
      <c r="H213" s="5"/>
      <c r="J213" s="5"/>
      <c r="L213" s="5"/>
      <c r="T213" s="5"/>
      <c r="U213" s="5"/>
      <c r="V213" s="5"/>
    </row>
    <row r="214">
      <c r="F214" s="5"/>
      <c r="H214" s="5"/>
      <c r="J214" s="5"/>
      <c r="L214" s="5"/>
      <c r="T214" s="5"/>
      <c r="U214" s="5"/>
      <c r="V214" s="5"/>
    </row>
    <row r="215">
      <c r="F215" s="5"/>
      <c r="H215" s="5"/>
      <c r="J215" s="5"/>
      <c r="L215" s="5"/>
      <c r="T215" s="5"/>
      <c r="U215" s="5"/>
      <c r="V215" s="5"/>
    </row>
    <row r="216">
      <c r="F216" s="5"/>
      <c r="H216" s="5"/>
      <c r="J216" s="5"/>
      <c r="L216" s="5"/>
      <c r="T216" s="5"/>
      <c r="U216" s="5"/>
      <c r="V216" s="5"/>
    </row>
    <row r="217">
      <c r="F217" s="5"/>
      <c r="H217" s="5"/>
      <c r="J217" s="5"/>
      <c r="L217" s="5"/>
      <c r="T217" s="5"/>
      <c r="U217" s="5"/>
      <c r="V217" s="5"/>
    </row>
    <row r="218">
      <c r="F218" s="5"/>
      <c r="H218" s="5"/>
      <c r="J218" s="5"/>
      <c r="L218" s="5"/>
      <c r="T218" s="5"/>
      <c r="U218" s="5"/>
      <c r="V218" s="5"/>
    </row>
    <row r="219">
      <c r="F219" s="5"/>
      <c r="H219" s="5"/>
      <c r="J219" s="5"/>
      <c r="L219" s="5"/>
      <c r="T219" s="5"/>
      <c r="U219" s="5"/>
      <c r="V219" s="5"/>
    </row>
    <row r="220">
      <c r="F220" s="5"/>
      <c r="H220" s="5"/>
      <c r="J220" s="5"/>
      <c r="L220" s="5"/>
      <c r="T220" s="5"/>
      <c r="U220" s="5"/>
      <c r="V220" s="5"/>
    </row>
    <row r="221">
      <c r="F221" s="5"/>
      <c r="H221" s="5"/>
      <c r="J221" s="5"/>
      <c r="L221" s="5"/>
      <c r="T221" s="5"/>
      <c r="U221" s="5"/>
      <c r="V221" s="5"/>
    </row>
    <row r="222">
      <c r="F222" s="5"/>
      <c r="H222" s="5"/>
      <c r="J222" s="5"/>
      <c r="L222" s="5"/>
      <c r="T222" s="5"/>
      <c r="U222" s="5"/>
      <c r="V222" s="5"/>
    </row>
    <row r="223">
      <c r="F223" s="5"/>
      <c r="H223" s="5"/>
      <c r="J223" s="5"/>
      <c r="L223" s="5"/>
      <c r="T223" s="5"/>
      <c r="U223" s="5"/>
      <c r="V223" s="5"/>
    </row>
    <row r="224">
      <c r="F224" s="5"/>
      <c r="H224" s="5"/>
      <c r="J224" s="5"/>
      <c r="L224" s="5"/>
      <c r="T224" s="5"/>
      <c r="U224" s="5"/>
      <c r="V224" s="5"/>
    </row>
    <row r="225">
      <c r="F225" s="5"/>
      <c r="H225" s="5"/>
      <c r="J225" s="5"/>
      <c r="L225" s="5"/>
      <c r="T225" s="5"/>
      <c r="U225" s="5"/>
      <c r="V225" s="5"/>
    </row>
    <row r="226">
      <c r="F226" s="5"/>
      <c r="H226" s="5"/>
      <c r="J226" s="5"/>
      <c r="L226" s="5"/>
      <c r="T226" s="5"/>
      <c r="U226" s="5"/>
      <c r="V226" s="5"/>
    </row>
    <row r="227">
      <c r="F227" s="5"/>
      <c r="H227" s="5"/>
      <c r="J227" s="5"/>
      <c r="L227" s="5"/>
      <c r="T227" s="5"/>
      <c r="U227" s="5"/>
      <c r="V227" s="5"/>
    </row>
    <row r="228">
      <c r="F228" s="5"/>
      <c r="H228" s="5"/>
      <c r="J228" s="5"/>
      <c r="L228" s="5"/>
      <c r="T228" s="5"/>
      <c r="U228" s="5"/>
      <c r="V228" s="5"/>
    </row>
    <row r="229">
      <c r="F229" s="5"/>
      <c r="H229" s="5"/>
      <c r="J229" s="5"/>
      <c r="L229" s="5"/>
      <c r="T229" s="5"/>
      <c r="U229" s="5"/>
      <c r="V229" s="5"/>
    </row>
    <row r="230">
      <c r="F230" s="5"/>
      <c r="H230" s="5"/>
      <c r="J230" s="5"/>
      <c r="L230" s="5"/>
      <c r="T230" s="5"/>
      <c r="U230" s="5"/>
      <c r="V230" s="5"/>
    </row>
    <row r="231">
      <c r="F231" s="5"/>
      <c r="H231" s="5"/>
      <c r="J231" s="5"/>
      <c r="L231" s="5"/>
      <c r="T231" s="5"/>
      <c r="U231" s="5"/>
      <c r="V231" s="5"/>
    </row>
    <row r="232">
      <c r="F232" s="5"/>
      <c r="H232" s="5"/>
      <c r="J232" s="5"/>
      <c r="L232" s="5"/>
      <c r="T232" s="5"/>
      <c r="U232" s="5"/>
      <c r="V232" s="5"/>
    </row>
    <row r="233">
      <c r="F233" s="5"/>
      <c r="H233" s="5"/>
      <c r="J233" s="5"/>
      <c r="L233" s="5"/>
      <c r="T233" s="5"/>
      <c r="U233" s="5"/>
      <c r="V233" s="5"/>
    </row>
    <row r="234">
      <c r="F234" s="5"/>
      <c r="H234" s="5"/>
      <c r="J234" s="5"/>
      <c r="L234" s="5"/>
      <c r="T234" s="5"/>
      <c r="U234" s="5"/>
      <c r="V234" s="5"/>
    </row>
    <row r="235">
      <c r="F235" s="5"/>
      <c r="H235" s="5"/>
      <c r="J235" s="5"/>
      <c r="L235" s="5"/>
      <c r="T235" s="5"/>
      <c r="U235" s="5"/>
      <c r="V235" s="5"/>
    </row>
    <row r="236">
      <c r="F236" s="5"/>
      <c r="H236" s="5"/>
      <c r="J236" s="5"/>
      <c r="L236" s="5"/>
      <c r="T236" s="5"/>
      <c r="U236" s="5"/>
      <c r="V236" s="5"/>
    </row>
    <row r="237">
      <c r="F237" s="5"/>
      <c r="H237" s="5"/>
      <c r="J237" s="5"/>
      <c r="L237" s="5"/>
      <c r="T237" s="5"/>
      <c r="U237" s="5"/>
      <c r="V237" s="5"/>
    </row>
    <row r="238">
      <c r="F238" s="5"/>
      <c r="H238" s="5"/>
      <c r="J238" s="5"/>
      <c r="L238" s="5"/>
      <c r="T238" s="5"/>
      <c r="U238" s="5"/>
      <c r="V238" s="5"/>
    </row>
    <row r="239">
      <c r="F239" s="5"/>
      <c r="H239" s="5"/>
      <c r="J239" s="5"/>
      <c r="L239" s="5"/>
      <c r="T239" s="5"/>
      <c r="U239" s="5"/>
      <c r="V239" s="5"/>
    </row>
    <row r="240">
      <c r="F240" s="5"/>
      <c r="H240" s="5"/>
      <c r="J240" s="5"/>
      <c r="L240" s="5"/>
      <c r="T240" s="5"/>
      <c r="U240" s="5"/>
      <c r="V240" s="5"/>
    </row>
    <row r="241">
      <c r="F241" s="5"/>
      <c r="H241" s="5"/>
      <c r="J241" s="5"/>
      <c r="L241" s="5"/>
      <c r="T241" s="5"/>
      <c r="U241" s="5"/>
      <c r="V241" s="5"/>
    </row>
    <row r="242">
      <c r="F242" s="5"/>
      <c r="H242" s="5"/>
      <c r="J242" s="5"/>
      <c r="L242" s="5"/>
      <c r="T242" s="5"/>
      <c r="U242" s="5"/>
      <c r="V242" s="5"/>
    </row>
    <row r="243">
      <c r="F243" s="5"/>
      <c r="H243" s="5"/>
      <c r="J243" s="5"/>
      <c r="L243" s="5"/>
      <c r="T243" s="5"/>
      <c r="U243" s="5"/>
      <c r="V243" s="5"/>
    </row>
    <row r="244">
      <c r="F244" s="5"/>
      <c r="H244" s="5"/>
      <c r="J244" s="5"/>
      <c r="L244" s="5"/>
      <c r="T244" s="5"/>
      <c r="U244" s="5"/>
      <c r="V244" s="5"/>
    </row>
    <row r="245">
      <c r="F245" s="5"/>
      <c r="H245" s="5"/>
      <c r="J245" s="5"/>
      <c r="L245" s="5"/>
      <c r="T245" s="5"/>
      <c r="U245" s="5"/>
      <c r="V245" s="5"/>
    </row>
    <row r="246">
      <c r="F246" s="5"/>
      <c r="H246" s="5"/>
      <c r="J246" s="5"/>
      <c r="L246" s="5"/>
      <c r="T246" s="5"/>
      <c r="U246" s="5"/>
      <c r="V246" s="5"/>
    </row>
    <row r="247">
      <c r="F247" s="5"/>
      <c r="H247" s="5"/>
      <c r="J247" s="5"/>
      <c r="L247" s="5"/>
      <c r="T247" s="5"/>
      <c r="U247" s="5"/>
      <c r="V247" s="5"/>
    </row>
    <row r="248">
      <c r="F248" s="5"/>
      <c r="H248" s="5"/>
      <c r="J248" s="5"/>
      <c r="L248" s="5"/>
      <c r="T248" s="5"/>
      <c r="U248" s="5"/>
      <c r="V248" s="5"/>
    </row>
    <row r="249">
      <c r="F249" s="5"/>
      <c r="H249" s="5"/>
      <c r="J249" s="5"/>
      <c r="L249" s="5"/>
      <c r="T249" s="5"/>
      <c r="U249" s="5"/>
      <c r="V249" s="5"/>
    </row>
    <row r="250">
      <c r="F250" s="5"/>
      <c r="H250" s="5"/>
      <c r="J250" s="5"/>
      <c r="L250" s="5"/>
      <c r="T250" s="5"/>
      <c r="U250" s="5"/>
      <c r="V250" s="5"/>
    </row>
    <row r="251">
      <c r="F251" s="5"/>
      <c r="H251" s="5"/>
      <c r="J251" s="5"/>
      <c r="L251" s="5"/>
      <c r="T251" s="5"/>
      <c r="U251" s="5"/>
      <c r="V251" s="5"/>
    </row>
    <row r="252">
      <c r="F252" s="5"/>
      <c r="H252" s="5"/>
      <c r="J252" s="5"/>
      <c r="L252" s="5"/>
      <c r="T252" s="5"/>
      <c r="U252" s="5"/>
      <c r="V252" s="5"/>
    </row>
    <row r="253">
      <c r="F253" s="5"/>
      <c r="H253" s="5"/>
      <c r="J253" s="5"/>
      <c r="L253" s="5"/>
      <c r="T253" s="5"/>
      <c r="U253" s="5"/>
      <c r="V253" s="5"/>
    </row>
    <row r="254">
      <c r="F254" s="5"/>
      <c r="H254" s="5"/>
      <c r="J254" s="5"/>
      <c r="L254" s="5"/>
      <c r="T254" s="5"/>
      <c r="U254" s="5"/>
      <c r="V254" s="5"/>
    </row>
    <row r="255">
      <c r="F255" s="5"/>
      <c r="H255" s="5"/>
      <c r="J255" s="5"/>
      <c r="L255" s="5"/>
      <c r="T255" s="5"/>
      <c r="U255" s="5"/>
      <c r="V255" s="5"/>
    </row>
    <row r="256">
      <c r="F256" s="5"/>
      <c r="H256" s="5"/>
      <c r="J256" s="5"/>
      <c r="L256" s="5"/>
      <c r="T256" s="5"/>
      <c r="U256" s="5"/>
      <c r="V256" s="5"/>
    </row>
    <row r="257">
      <c r="F257" s="5"/>
      <c r="H257" s="5"/>
      <c r="J257" s="5"/>
      <c r="L257" s="5"/>
      <c r="T257" s="5"/>
      <c r="U257" s="5"/>
      <c r="V257" s="5"/>
    </row>
    <row r="258">
      <c r="F258" s="5"/>
      <c r="H258" s="5"/>
      <c r="J258" s="5"/>
      <c r="L258" s="5"/>
      <c r="T258" s="5"/>
      <c r="U258" s="5"/>
      <c r="V258" s="5"/>
    </row>
    <row r="259">
      <c r="F259" s="5"/>
      <c r="H259" s="5"/>
      <c r="J259" s="5"/>
      <c r="L259" s="5"/>
      <c r="T259" s="5"/>
      <c r="U259" s="5"/>
      <c r="V259" s="5"/>
    </row>
    <row r="260">
      <c r="F260" s="5"/>
      <c r="H260" s="5"/>
      <c r="J260" s="5"/>
      <c r="L260" s="5"/>
      <c r="T260" s="5"/>
      <c r="U260" s="5"/>
      <c r="V260" s="5"/>
    </row>
    <row r="261">
      <c r="F261" s="5"/>
      <c r="H261" s="5"/>
      <c r="J261" s="5"/>
      <c r="L261" s="5"/>
      <c r="T261" s="5"/>
      <c r="U261" s="5"/>
      <c r="V261" s="5"/>
    </row>
    <row r="262">
      <c r="F262" s="5"/>
      <c r="H262" s="5"/>
      <c r="J262" s="5"/>
      <c r="L262" s="5"/>
      <c r="T262" s="5"/>
      <c r="U262" s="5"/>
      <c r="V262" s="5"/>
    </row>
    <row r="263">
      <c r="F263" s="5"/>
      <c r="H263" s="5"/>
      <c r="J263" s="5"/>
      <c r="L263" s="5"/>
      <c r="T263" s="5"/>
      <c r="U263" s="5"/>
      <c r="V263" s="5"/>
    </row>
    <row r="264">
      <c r="F264" s="5"/>
      <c r="H264" s="5"/>
      <c r="J264" s="5"/>
      <c r="L264" s="5"/>
      <c r="T264" s="5"/>
      <c r="U264" s="5"/>
      <c r="V264" s="5"/>
    </row>
    <row r="265">
      <c r="F265" s="5"/>
      <c r="H265" s="5"/>
      <c r="J265" s="5"/>
      <c r="L265" s="5"/>
      <c r="T265" s="5"/>
      <c r="U265" s="5"/>
      <c r="V265" s="5"/>
    </row>
    <row r="266">
      <c r="F266" s="5"/>
      <c r="H266" s="5"/>
      <c r="J266" s="5"/>
      <c r="L266" s="5"/>
      <c r="T266" s="5"/>
      <c r="U266" s="5"/>
      <c r="V266" s="5"/>
    </row>
    <row r="267">
      <c r="F267" s="5"/>
      <c r="H267" s="5"/>
      <c r="J267" s="5"/>
      <c r="L267" s="5"/>
      <c r="T267" s="5"/>
      <c r="U267" s="5"/>
      <c r="V267" s="5"/>
    </row>
    <row r="268">
      <c r="F268" s="5"/>
      <c r="H268" s="5"/>
      <c r="J268" s="5"/>
      <c r="L268" s="5"/>
      <c r="T268" s="5"/>
      <c r="U268" s="5"/>
      <c r="V268" s="5"/>
    </row>
    <row r="269">
      <c r="F269" s="5"/>
      <c r="H269" s="5"/>
      <c r="J269" s="5"/>
      <c r="L269" s="5"/>
      <c r="T269" s="5"/>
      <c r="U269" s="5"/>
      <c r="V269" s="5"/>
    </row>
    <row r="270">
      <c r="F270" s="5"/>
      <c r="H270" s="5"/>
      <c r="J270" s="5"/>
      <c r="L270" s="5"/>
      <c r="T270" s="5"/>
      <c r="U270" s="5"/>
      <c r="V270" s="5"/>
    </row>
    <row r="271">
      <c r="F271" s="5"/>
      <c r="H271" s="5"/>
      <c r="J271" s="5"/>
      <c r="L271" s="5"/>
      <c r="T271" s="5"/>
      <c r="U271" s="5"/>
      <c r="V271" s="5"/>
    </row>
    <row r="272">
      <c r="F272" s="5"/>
      <c r="H272" s="5"/>
      <c r="J272" s="5"/>
      <c r="L272" s="5"/>
      <c r="T272" s="5"/>
      <c r="U272" s="5"/>
      <c r="V272" s="5"/>
    </row>
    <row r="273">
      <c r="F273" s="5"/>
      <c r="H273" s="5"/>
      <c r="J273" s="5"/>
      <c r="L273" s="5"/>
      <c r="T273" s="5"/>
      <c r="U273" s="5"/>
      <c r="V273" s="5"/>
    </row>
    <row r="274">
      <c r="F274" s="5"/>
      <c r="H274" s="5"/>
      <c r="J274" s="5"/>
      <c r="L274" s="5"/>
      <c r="T274" s="5"/>
      <c r="U274" s="5"/>
      <c r="V274" s="5"/>
    </row>
    <row r="275">
      <c r="F275" s="5"/>
      <c r="H275" s="5"/>
      <c r="J275" s="5"/>
      <c r="L275" s="5"/>
      <c r="T275" s="5"/>
      <c r="U275" s="5"/>
      <c r="V275" s="5"/>
    </row>
    <row r="276">
      <c r="F276" s="5"/>
      <c r="H276" s="5"/>
      <c r="J276" s="5"/>
      <c r="L276" s="5"/>
      <c r="T276" s="5"/>
      <c r="U276" s="5"/>
      <c r="V276" s="5"/>
    </row>
    <row r="277">
      <c r="F277" s="5"/>
      <c r="H277" s="5"/>
      <c r="J277" s="5"/>
      <c r="L277" s="5"/>
      <c r="T277" s="5"/>
      <c r="U277" s="5"/>
      <c r="V277" s="5"/>
    </row>
    <row r="278">
      <c r="F278" s="5"/>
      <c r="H278" s="5"/>
      <c r="J278" s="5"/>
      <c r="L278" s="5"/>
      <c r="T278" s="5"/>
      <c r="U278" s="5"/>
      <c r="V278" s="5"/>
    </row>
    <row r="279">
      <c r="F279" s="5"/>
      <c r="H279" s="5"/>
      <c r="J279" s="5"/>
      <c r="L279" s="5"/>
      <c r="T279" s="5"/>
      <c r="U279" s="5"/>
      <c r="V279" s="5"/>
    </row>
    <row r="280">
      <c r="F280" s="5"/>
      <c r="H280" s="5"/>
      <c r="J280" s="5"/>
      <c r="L280" s="5"/>
      <c r="T280" s="5"/>
      <c r="U280" s="5"/>
      <c r="V280" s="5"/>
    </row>
    <row r="281">
      <c r="F281" s="5"/>
      <c r="H281" s="5"/>
      <c r="J281" s="5"/>
      <c r="L281" s="5"/>
      <c r="T281" s="5"/>
      <c r="U281" s="5"/>
      <c r="V281" s="5"/>
    </row>
    <row r="282">
      <c r="F282" s="5"/>
      <c r="H282" s="5"/>
      <c r="J282" s="5"/>
      <c r="L282" s="5"/>
      <c r="T282" s="5"/>
      <c r="U282" s="5"/>
      <c r="V282" s="5"/>
    </row>
    <row r="283">
      <c r="F283" s="5"/>
      <c r="H283" s="5"/>
      <c r="J283" s="5"/>
      <c r="L283" s="5"/>
      <c r="T283" s="5"/>
      <c r="U283" s="5"/>
      <c r="V283" s="5"/>
    </row>
    <row r="284">
      <c r="F284" s="5"/>
      <c r="H284" s="5"/>
      <c r="J284" s="5"/>
      <c r="L284" s="5"/>
      <c r="T284" s="5"/>
      <c r="U284" s="5"/>
      <c r="V284" s="5"/>
    </row>
    <row r="285">
      <c r="F285" s="5"/>
      <c r="H285" s="5"/>
      <c r="J285" s="5"/>
      <c r="L285" s="5"/>
      <c r="T285" s="5"/>
      <c r="U285" s="5"/>
      <c r="V285" s="5"/>
    </row>
    <row r="286">
      <c r="F286" s="5"/>
      <c r="H286" s="5"/>
      <c r="J286" s="5"/>
      <c r="L286" s="5"/>
      <c r="T286" s="5"/>
      <c r="U286" s="5"/>
      <c r="V286" s="5"/>
    </row>
    <row r="287">
      <c r="F287" s="5"/>
      <c r="H287" s="5"/>
      <c r="J287" s="5"/>
      <c r="L287" s="5"/>
      <c r="T287" s="5"/>
      <c r="U287" s="5"/>
      <c r="V287" s="5"/>
    </row>
    <row r="288">
      <c r="F288" s="5"/>
      <c r="H288" s="5"/>
      <c r="J288" s="5"/>
      <c r="L288" s="5"/>
      <c r="T288" s="5"/>
      <c r="U288" s="5"/>
      <c r="V288" s="5"/>
    </row>
    <row r="289">
      <c r="F289" s="5"/>
      <c r="H289" s="5"/>
      <c r="J289" s="5"/>
      <c r="L289" s="5"/>
      <c r="T289" s="5"/>
      <c r="U289" s="5"/>
      <c r="V289" s="5"/>
    </row>
    <row r="290">
      <c r="F290" s="5"/>
      <c r="H290" s="5"/>
      <c r="J290" s="5"/>
      <c r="L290" s="5"/>
      <c r="T290" s="5"/>
      <c r="U290" s="5"/>
      <c r="V290" s="5"/>
    </row>
    <row r="291">
      <c r="F291" s="5"/>
      <c r="H291" s="5"/>
      <c r="J291" s="5"/>
      <c r="L291" s="5"/>
      <c r="T291" s="5"/>
      <c r="U291" s="5"/>
      <c r="V291" s="5"/>
    </row>
    <row r="292">
      <c r="F292" s="5"/>
      <c r="H292" s="5"/>
      <c r="J292" s="5"/>
      <c r="L292" s="5"/>
      <c r="T292" s="5"/>
      <c r="U292" s="5"/>
      <c r="V292" s="5"/>
    </row>
    <row r="293">
      <c r="F293" s="5"/>
      <c r="H293" s="5"/>
      <c r="J293" s="5"/>
      <c r="L293" s="5"/>
      <c r="T293" s="5"/>
      <c r="U293" s="5"/>
      <c r="V293" s="5"/>
    </row>
    <row r="294">
      <c r="F294" s="5"/>
      <c r="H294" s="5"/>
      <c r="J294" s="5"/>
      <c r="L294" s="5"/>
      <c r="T294" s="5"/>
      <c r="U294" s="5"/>
      <c r="V294" s="5"/>
    </row>
    <row r="295">
      <c r="F295" s="5"/>
      <c r="H295" s="5"/>
      <c r="J295" s="5"/>
      <c r="L295" s="5"/>
      <c r="T295" s="5"/>
      <c r="U295" s="5"/>
      <c r="V295" s="5"/>
    </row>
    <row r="296">
      <c r="F296" s="5"/>
      <c r="H296" s="5"/>
      <c r="J296" s="5"/>
      <c r="L296" s="5"/>
      <c r="T296" s="5"/>
      <c r="U296" s="5"/>
      <c r="V296" s="5"/>
    </row>
    <row r="297">
      <c r="F297" s="5"/>
      <c r="H297" s="5"/>
      <c r="J297" s="5"/>
      <c r="L297" s="5"/>
      <c r="T297" s="5"/>
      <c r="U297" s="5"/>
      <c r="V297" s="5"/>
    </row>
    <row r="298">
      <c r="F298" s="5"/>
      <c r="H298" s="5"/>
      <c r="J298" s="5"/>
      <c r="L298" s="5"/>
      <c r="T298" s="5"/>
      <c r="U298" s="5"/>
      <c r="V298" s="5"/>
    </row>
    <row r="299">
      <c r="F299" s="5"/>
      <c r="H299" s="5"/>
      <c r="J299" s="5"/>
      <c r="L299" s="5"/>
      <c r="T299" s="5"/>
      <c r="U299" s="5"/>
      <c r="V299" s="5"/>
    </row>
    <row r="300">
      <c r="F300" s="5"/>
      <c r="H300" s="5"/>
      <c r="J300" s="5"/>
      <c r="L300" s="5"/>
      <c r="T300" s="5"/>
      <c r="U300" s="5"/>
      <c r="V300" s="5"/>
    </row>
    <row r="301">
      <c r="F301" s="5"/>
      <c r="H301" s="5"/>
      <c r="J301" s="5"/>
      <c r="L301" s="5"/>
      <c r="T301" s="5"/>
      <c r="U301" s="5"/>
      <c r="V301" s="5"/>
    </row>
    <row r="302">
      <c r="F302" s="5"/>
      <c r="H302" s="5"/>
      <c r="J302" s="5"/>
      <c r="L302" s="5"/>
      <c r="T302" s="5"/>
      <c r="U302" s="5"/>
      <c r="V302" s="5"/>
    </row>
    <row r="303">
      <c r="F303" s="5"/>
      <c r="H303" s="5"/>
      <c r="J303" s="5"/>
      <c r="L303" s="5"/>
      <c r="T303" s="5"/>
      <c r="U303" s="5"/>
      <c r="V303" s="5"/>
    </row>
    <row r="304">
      <c r="F304" s="5"/>
      <c r="H304" s="5"/>
      <c r="J304" s="5"/>
      <c r="L304" s="5"/>
      <c r="T304" s="5"/>
      <c r="U304" s="5"/>
      <c r="V304" s="5"/>
    </row>
    <row r="305">
      <c r="F305" s="5"/>
      <c r="H305" s="5"/>
      <c r="J305" s="5"/>
      <c r="L305" s="5"/>
      <c r="T305" s="5"/>
      <c r="U305" s="5"/>
      <c r="V305" s="5"/>
    </row>
    <row r="306">
      <c r="F306" s="5"/>
      <c r="H306" s="5"/>
      <c r="J306" s="5"/>
      <c r="L306" s="5"/>
      <c r="T306" s="5"/>
      <c r="U306" s="5"/>
      <c r="V306" s="5"/>
    </row>
    <row r="307">
      <c r="F307" s="5"/>
      <c r="H307" s="5"/>
      <c r="J307" s="5"/>
      <c r="L307" s="5"/>
      <c r="T307" s="5"/>
      <c r="U307" s="5"/>
      <c r="V307" s="5"/>
    </row>
    <row r="308">
      <c r="F308" s="5"/>
      <c r="H308" s="5"/>
      <c r="J308" s="5"/>
      <c r="L308" s="5"/>
      <c r="T308" s="5"/>
      <c r="U308" s="5"/>
      <c r="V308" s="5"/>
    </row>
    <row r="309">
      <c r="F309" s="5"/>
      <c r="H309" s="5"/>
      <c r="J309" s="5"/>
      <c r="L309" s="5"/>
      <c r="T309" s="5"/>
      <c r="U309" s="5"/>
      <c r="V309" s="5"/>
    </row>
    <row r="310">
      <c r="F310" s="5"/>
      <c r="H310" s="5"/>
      <c r="J310" s="5"/>
      <c r="L310" s="5"/>
      <c r="T310" s="5"/>
      <c r="U310" s="5"/>
      <c r="V310" s="5"/>
    </row>
    <row r="311">
      <c r="F311" s="5"/>
      <c r="H311" s="5"/>
      <c r="J311" s="5"/>
      <c r="L311" s="5"/>
      <c r="T311" s="5"/>
      <c r="U311" s="5"/>
      <c r="V311" s="5"/>
    </row>
    <row r="312">
      <c r="F312" s="5"/>
      <c r="H312" s="5"/>
      <c r="J312" s="5"/>
      <c r="L312" s="5"/>
      <c r="T312" s="5"/>
      <c r="U312" s="5"/>
      <c r="V312" s="5"/>
    </row>
    <row r="313">
      <c r="F313" s="5"/>
      <c r="H313" s="5"/>
      <c r="J313" s="5"/>
      <c r="L313" s="5"/>
      <c r="T313" s="5"/>
      <c r="U313" s="5"/>
      <c r="V313" s="5"/>
    </row>
    <row r="314">
      <c r="F314" s="5"/>
      <c r="H314" s="5"/>
      <c r="J314" s="5"/>
      <c r="L314" s="5"/>
      <c r="T314" s="5"/>
      <c r="U314" s="5"/>
      <c r="V314" s="5"/>
    </row>
    <row r="315">
      <c r="F315" s="5"/>
      <c r="H315" s="5"/>
      <c r="J315" s="5"/>
      <c r="L315" s="5"/>
      <c r="T315" s="5"/>
      <c r="U315" s="5"/>
      <c r="V315" s="5"/>
    </row>
    <row r="316">
      <c r="F316" s="5"/>
      <c r="H316" s="5"/>
      <c r="J316" s="5"/>
      <c r="L316" s="5"/>
      <c r="T316" s="5"/>
      <c r="U316" s="5"/>
      <c r="V316" s="5"/>
    </row>
    <row r="317">
      <c r="F317" s="5"/>
      <c r="H317" s="5"/>
      <c r="J317" s="5"/>
      <c r="L317" s="5"/>
      <c r="T317" s="5"/>
      <c r="U317" s="5"/>
      <c r="V317" s="5"/>
    </row>
    <row r="318">
      <c r="F318" s="5"/>
      <c r="H318" s="5"/>
      <c r="J318" s="5"/>
      <c r="L318" s="5"/>
      <c r="T318" s="5"/>
      <c r="U318" s="5"/>
      <c r="V318" s="5"/>
    </row>
    <row r="319">
      <c r="F319" s="5"/>
      <c r="H319" s="5"/>
      <c r="J319" s="5"/>
      <c r="L319" s="5"/>
      <c r="T319" s="5"/>
      <c r="U319" s="5"/>
      <c r="V319" s="5"/>
    </row>
    <row r="320">
      <c r="F320" s="5"/>
      <c r="H320" s="5"/>
      <c r="J320" s="5"/>
      <c r="L320" s="5"/>
      <c r="T320" s="5"/>
      <c r="U320" s="5"/>
      <c r="V320" s="5"/>
    </row>
    <row r="321">
      <c r="F321" s="5"/>
      <c r="H321" s="5"/>
      <c r="J321" s="5"/>
      <c r="L321" s="5"/>
      <c r="T321" s="5"/>
      <c r="U321" s="5"/>
      <c r="V321" s="5"/>
    </row>
    <row r="322">
      <c r="F322" s="5"/>
      <c r="H322" s="5"/>
      <c r="J322" s="5"/>
      <c r="L322" s="5"/>
      <c r="T322" s="5"/>
      <c r="U322" s="5"/>
      <c r="V322" s="5"/>
    </row>
    <row r="323">
      <c r="F323" s="5"/>
      <c r="H323" s="5"/>
      <c r="J323" s="5"/>
      <c r="L323" s="5"/>
      <c r="T323" s="5"/>
      <c r="U323" s="5"/>
      <c r="V323" s="5"/>
    </row>
    <row r="324">
      <c r="F324" s="5"/>
      <c r="H324" s="5"/>
      <c r="J324" s="5"/>
      <c r="L324" s="5"/>
      <c r="T324" s="5"/>
      <c r="U324" s="5"/>
      <c r="V324" s="5"/>
    </row>
    <row r="325">
      <c r="F325" s="5"/>
      <c r="H325" s="5"/>
      <c r="J325" s="5"/>
      <c r="L325" s="5"/>
      <c r="T325" s="5"/>
      <c r="U325" s="5"/>
      <c r="V325" s="5"/>
    </row>
    <row r="326">
      <c r="F326" s="5"/>
      <c r="H326" s="5"/>
      <c r="J326" s="5"/>
      <c r="L326" s="5"/>
      <c r="T326" s="5"/>
      <c r="U326" s="5"/>
      <c r="V326" s="5"/>
    </row>
    <row r="327">
      <c r="F327" s="5"/>
      <c r="H327" s="5"/>
      <c r="J327" s="5"/>
      <c r="L327" s="5"/>
      <c r="T327" s="5"/>
      <c r="U327" s="5"/>
      <c r="V327" s="5"/>
    </row>
    <row r="328">
      <c r="F328" s="5"/>
      <c r="H328" s="5"/>
      <c r="J328" s="5"/>
      <c r="L328" s="5"/>
      <c r="T328" s="5"/>
      <c r="U328" s="5"/>
      <c r="V328" s="5"/>
    </row>
    <row r="329">
      <c r="F329" s="5"/>
      <c r="H329" s="5"/>
      <c r="J329" s="5"/>
      <c r="L329" s="5"/>
      <c r="T329" s="5"/>
      <c r="U329" s="5"/>
      <c r="V329" s="5"/>
    </row>
    <row r="330">
      <c r="F330" s="5"/>
      <c r="H330" s="5"/>
      <c r="J330" s="5"/>
      <c r="L330" s="5"/>
      <c r="T330" s="5"/>
      <c r="U330" s="5"/>
      <c r="V330" s="5"/>
    </row>
    <row r="331">
      <c r="F331" s="5"/>
      <c r="H331" s="5"/>
      <c r="J331" s="5"/>
      <c r="L331" s="5"/>
      <c r="T331" s="5"/>
      <c r="U331" s="5"/>
      <c r="V331" s="5"/>
    </row>
    <row r="332">
      <c r="F332" s="5"/>
      <c r="H332" s="5"/>
      <c r="J332" s="5"/>
      <c r="L332" s="5"/>
      <c r="T332" s="5"/>
      <c r="U332" s="5"/>
      <c r="V332" s="5"/>
    </row>
    <row r="333">
      <c r="F333" s="5"/>
      <c r="H333" s="5"/>
      <c r="J333" s="5"/>
      <c r="L333" s="5"/>
      <c r="T333" s="5"/>
      <c r="U333" s="5"/>
      <c r="V333" s="5"/>
    </row>
    <row r="334">
      <c r="F334" s="5"/>
      <c r="H334" s="5"/>
      <c r="J334" s="5"/>
      <c r="L334" s="5"/>
      <c r="T334" s="5"/>
      <c r="U334" s="5"/>
      <c r="V334" s="5"/>
    </row>
    <row r="335">
      <c r="F335" s="5"/>
      <c r="H335" s="5"/>
      <c r="J335" s="5"/>
      <c r="L335" s="5"/>
      <c r="T335" s="5"/>
      <c r="U335" s="5"/>
      <c r="V335" s="5"/>
    </row>
    <row r="336">
      <c r="F336" s="5"/>
      <c r="H336" s="5"/>
      <c r="J336" s="5"/>
      <c r="L336" s="5"/>
      <c r="T336" s="5"/>
      <c r="U336" s="5"/>
      <c r="V336" s="5"/>
    </row>
    <row r="337">
      <c r="F337" s="5"/>
      <c r="H337" s="5"/>
      <c r="J337" s="5"/>
      <c r="L337" s="5"/>
      <c r="T337" s="5"/>
      <c r="U337" s="5"/>
      <c r="V337" s="5"/>
    </row>
    <row r="338">
      <c r="F338" s="5"/>
      <c r="H338" s="5"/>
      <c r="J338" s="5"/>
      <c r="L338" s="5"/>
      <c r="T338" s="5"/>
      <c r="U338" s="5"/>
      <c r="V338" s="5"/>
    </row>
    <row r="339">
      <c r="F339" s="5"/>
      <c r="H339" s="5"/>
      <c r="J339" s="5"/>
      <c r="L339" s="5"/>
      <c r="T339" s="5"/>
      <c r="U339" s="5"/>
      <c r="V339" s="5"/>
    </row>
    <row r="340">
      <c r="F340" s="5"/>
      <c r="H340" s="5"/>
      <c r="J340" s="5"/>
      <c r="L340" s="5"/>
      <c r="T340" s="5"/>
      <c r="U340" s="5"/>
      <c r="V340" s="5"/>
    </row>
    <row r="341">
      <c r="F341" s="5"/>
      <c r="H341" s="5"/>
      <c r="J341" s="5"/>
      <c r="L341" s="5"/>
      <c r="T341" s="5"/>
      <c r="U341" s="5"/>
      <c r="V341" s="5"/>
    </row>
    <row r="342">
      <c r="F342" s="5"/>
      <c r="H342" s="5"/>
      <c r="J342" s="5"/>
      <c r="L342" s="5"/>
      <c r="T342" s="5"/>
      <c r="U342" s="5"/>
      <c r="V342" s="5"/>
    </row>
    <row r="343">
      <c r="F343" s="5"/>
      <c r="H343" s="5"/>
      <c r="J343" s="5"/>
      <c r="L343" s="5"/>
      <c r="T343" s="5"/>
      <c r="U343" s="5"/>
      <c r="V343" s="5"/>
    </row>
    <row r="344">
      <c r="F344" s="5"/>
      <c r="H344" s="5"/>
      <c r="J344" s="5"/>
      <c r="L344" s="5"/>
      <c r="T344" s="5"/>
      <c r="U344" s="5"/>
      <c r="V344" s="5"/>
    </row>
    <row r="345">
      <c r="F345" s="5"/>
      <c r="H345" s="5"/>
      <c r="J345" s="5"/>
      <c r="L345" s="5"/>
      <c r="T345" s="5"/>
      <c r="U345" s="5"/>
      <c r="V345" s="5"/>
    </row>
    <row r="346">
      <c r="F346" s="5"/>
      <c r="H346" s="5"/>
      <c r="J346" s="5"/>
      <c r="L346" s="5"/>
      <c r="T346" s="5"/>
      <c r="U346" s="5"/>
      <c r="V346" s="5"/>
    </row>
    <row r="347">
      <c r="F347" s="5"/>
      <c r="H347" s="5"/>
      <c r="J347" s="5"/>
      <c r="L347" s="5"/>
      <c r="T347" s="5"/>
      <c r="U347" s="5"/>
      <c r="V347" s="5"/>
    </row>
    <row r="348">
      <c r="F348" s="5"/>
      <c r="H348" s="5"/>
      <c r="J348" s="5"/>
      <c r="L348" s="5"/>
      <c r="T348" s="5"/>
      <c r="U348" s="5"/>
      <c r="V348" s="5"/>
    </row>
    <row r="349">
      <c r="F349" s="5"/>
      <c r="H349" s="5"/>
      <c r="J349" s="5"/>
      <c r="L349" s="5"/>
      <c r="T349" s="5"/>
      <c r="U349" s="5"/>
      <c r="V349" s="5"/>
    </row>
    <row r="350">
      <c r="F350" s="5"/>
      <c r="H350" s="5"/>
      <c r="J350" s="5"/>
      <c r="L350" s="5"/>
      <c r="T350" s="5"/>
      <c r="U350" s="5"/>
      <c r="V350" s="5"/>
    </row>
    <row r="351">
      <c r="F351" s="5"/>
      <c r="H351" s="5"/>
      <c r="J351" s="5"/>
      <c r="L351" s="5"/>
      <c r="T351" s="5"/>
      <c r="U351" s="5"/>
      <c r="V351" s="5"/>
    </row>
    <row r="352">
      <c r="F352" s="5"/>
      <c r="H352" s="5"/>
      <c r="J352" s="5"/>
      <c r="L352" s="5"/>
      <c r="T352" s="5"/>
      <c r="U352" s="5"/>
      <c r="V352" s="5"/>
    </row>
    <row r="353">
      <c r="F353" s="5"/>
      <c r="H353" s="5"/>
      <c r="J353" s="5"/>
      <c r="L353" s="5"/>
      <c r="T353" s="5"/>
      <c r="U353" s="5"/>
      <c r="V353" s="5"/>
    </row>
    <row r="354">
      <c r="F354" s="5"/>
      <c r="H354" s="5"/>
      <c r="J354" s="5"/>
      <c r="L354" s="5"/>
      <c r="T354" s="5"/>
      <c r="U354" s="5"/>
      <c r="V354" s="5"/>
    </row>
    <row r="355">
      <c r="F355" s="5"/>
      <c r="H355" s="5"/>
      <c r="J355" s="5"/>
      <c r="L355" s="5"/>
      <c r="T355" s="5"/>
      <c r="U355" s="5"/>
      <c r="V355" s="5"/>
    </row>
    <row r="356">
      <c r="F356" s="5"/>
      <c r="H356" s="5"/>
      <c r="J356" s="5"/>
      <c r="L356" s="5"/>
      <c r="T356" s="5"/>
      <c r="U356" s="5"/>
      <c r="V356" s="5"/>
    </row>
    <row r="357">
      <c r="F357" s="5"/>
      <c r="H357" s="5"/>
      <c r="J357" s="5"/>
      <c r="L357" s="5"/>
      <c r="T357" s="5"/>
      <c r="U357" s="5"/>
      <c r="V357" s="5"/>
    </row>
    <row r="358">
      <c r="F358" s="5"/>
      <c r="H358" s="5"/>
      <c r="J358" s="5"/>
      <c r="L358" s="5"/>
      <c r="T358" s="5"/>
      <c r="U358" s="5"/>
      <c r="V358" s="5"/>
    </row>
    <row r="359">
      <c r="F359" s="5"/>
      <c r="H359" s="5"/>
      <c r="J359" s="5"/>
      <c r="L359" s="5"/>
      <c r="T359" s="5"/>
      <c r="U359" s="5"/>
      <c r="V359" s="5"/>
    </row>
    <row r="360">
      <c r="F360" s="5"/>
      <c r="H360" s="5"/>
      <c r="J360" s="5"/>
      <c r="L360" s="5"/>
      <c r="T360" s="5"/>
      <c r="U360" s="5"/>
      <c r="V360" s="5"/>
    </row>
    <row r="361">
      <c r="F361" s="5"/>
      <c r="H361" s="5"/>
      <c r="J361" s="5"/>
      <c r="L361" s="5"/>
      <c r="T361" s="5"/>
      <c r="U361" s="5"/>
      <c r="V361" s="5"/>
    </row>
    <row r="362">
      <c r="F362" s="5"/>
      <c r="H362" s="5"/>
      <c r="J362" s="5"/>
      <c r="L362" s="5"/>
      <c r="T362" s="5"/>
      <c r="U362" s="5"/>
      <c r="V362" s="5"/>
    </row>
    <row r="363">
      <c r="F363" s="5"/>
      <c r="H363" s="5"/>
      <c r="J363" s="5"/>
      <c r="L363" s="5"/>
      <c r="T363" s="5"/>
      <c r="U363" s="5"/>
      <c r="V363" s="5"/>
    </row>
    <row r="364">
      <c r="F364" s="5"/>
      <c r="H364" s="5"/>
      <c r="J364" s="5"/>
      <c r="L364" s="5"/>
      <c r="T364" s="5"/>
      <c r="U364" s="5"/>
      <c r="V364" s="5"/>
    </row>
    <row r="365">
      <c r="F365" s="5"/>
      <c r="H365" s="5"/>
      <c r="J365" s="5"/>
      <c r="L365" s="5"/>
      <c r="T365" s="5"/>
      <c r="U365" s="5"/>
      <c r="V365" s="5"/>
    </row>
    <row r="366">
      <c r="F366" s="5"/>
      <c r="H366" s="5"/>
      <c r="J366" s="5"/>
      <c r="L366" s="5"/>
      <c r="T366" s="5"/>
      <c r="U366" s="5"/>
      <c r="V366" s="5"/>
    </row>
    <row r="367">
      <c r="F367" s="5"/>
      <c r="H367" s="5"/>
      <c r="J367" s="5"/>
      <c r="L367" s="5"/>
      <c r="T367" s="5"/>
      <c r="U367" s="5"/>
      <c r="V367" s="5"/>
    </row>
    <row r="368">
      <c r="F368" s="5"/>
      <c r="H368" s="5"/>
      <c r="J368" s="5"/>
      <c r="L368" s="5"/>
      <c r="T368" s="5"/>
      <c r="U368" s="5"/>
      <c r="V368" s="5"/>
    </row>
    <row r="369">
      <c r="F369" s="5"/>
      <c r="H369" s="5"/>
      <c r="J369" s="5"/>
      <c r="L369" s="5"/>
      <c r="T369" s="5"/>
      <c r="U369" s="5"/>
      <c r="V369" s="5"/>
    </row>
    <row r="370">
      <c r="F370" s="5"/>
      <c r="H370" s="5"/>
      <c r="J370" s="5"/>
      <c r="L370" s="5"/>
      <c r="T370" s="5"/>
      <c r="U370" s="5"/>
      <c r="V370" s="5"/>
    </row>
    <row r="371">
      <c r="F371" s="5"/>
      <c r="H371" s="5"/>
      <c r="J371" s="5"/>
      <c r="L371" s="5"/>
      <c r="T371" s="5"/>
      <c r="U371" s="5"/>
      <c r="V371" s="5"/>
    </row>
    <row r="372">
      <c r="F372" s="5"/>
      <c r="H372" s="5"/>
      <c r="J372" s="5"/>
      <c r="L372" s="5"/>
      <c r="T372" s="5"/>
      <c r="U372" s="5"/>
      <c r="V372" s="5"/>
    </row>
    <row r="373">
      <c r="F373" s="5"/>
      <c r="H373" s="5"/>
      <c r="J373" s="5"/>
      <c r="L373" s="5"/>
      <c r="T373" s="5"/>
      <c r="U373" s="5"/>
      <c r="V373" s="5"/>
    </row>
    <row r="374">
      <c r="F374" s="5"/>
      <c r="H374" s="5"/>
      <c r="J374" s="5"/>
      <c r="L374" s="5"/>
      <c r="T374" s="5"/>
      <c r="U374" s="5"/>
      <c r="V374" s="5"/>
    </row>
    <row r="375">
      <c r="F375" s="5"/>
      <c r="H375" s="5"/>
      <c r="J375" s="5"/>
      <c r="L375" s="5"/>
      <c r="T375" s="5"/>
      <c r="U375" s="5"/>
      <c r="V375" s="5"/>
    </row>
    <row r="376">
      <c r="F376" s="5"/>
      <c r="H376" s="5"/>
      <c r="J376" s="5"/>
      <c r="L376" s="5"/>
      <c r="T376" s="5"/>
      <c r="U376" s="5"/>
      <c r="V376" s="5"/>
    </row>
    <row r="377">
      <c r="F377" s="5"/>
      <c r="H377" s="5"/>
      <c r="J377" s="5"/>
      <c r="L377" s="5"/>
      <c r="T377" s="5"/>
      <c r="U377" s="5"/>
      <c r="V377" s="5"/>
    </row>
    <row r="378">
      <c r="F378" s="5"/>
      <c r="H378" s="5"/>
      <c r="J378" s="5"/>
      <c r="L378" s="5"/>
      <c r="T378" s="5"/>
      <c r="U378" s="5"/>
      <c r="V378" s="5"/>
    </row>
    <row r="379">
      <c r="F379" s="5"/>
      <c r="H379" s="5"/>
      <c r="J379" s="5"/>
      <c r="L379" s="5"/>
      <c r="T379" s="5"/>
      <c r="U379" s="5"/>
      <c r="V379" s="5"/>
    </row>
    <row r="380">
      <c r="F380" s="5"/>
      <c r="H380" s="5"/>
      <c r="J380" s="5"/>
      <c r="L380" s="5"/>
      <c r="T380" s="5"/>
      <c r="U380" s="5"/>
      <c r="V380" s="5"/>
    </row>
    <row r="381">
      <c r="F381" s="5"/>
      <c r="H381" s="5"/>
      <c r="J381" s="5"/>
      <c r="L381" s="5"/>
      <c r="T381" s="5"/>
      <c r="U381" s="5"/>
      <c r="V381" s="5"/>
    </row>
    <row r="382">
      <c r="F382" s="5"/>
      <c r="H382" s="5"/>
      <c r="J382" s="5"/>
      <c r="L382" s="5"/>
      <c r="T382" s="5"/>
      <c r="U382" s="5"/>
      <c r="V382" s="5"/>
    </row>
    <row r="383">
      <c r="F383" s="5"/>
      <c r="H383" s="5"/>
      <c r="J383" s="5"/>
      <c r="L383" s="5"/>
      <c r="T383" s="5"/>
      <c r="U383" s="5"/>
      <c r="V383" s="5"/>
    </row>
    <row r="384">
      <c r="F384" s="5"/>
      <c r="H384" s="5"/>
      <c r="J384" s="5"/>
      <c r="L384" s="5"/>
      <c r="T384" s="5"/>
      <c r="U384" s="5"/>
      <c r="V384" s="5"/>
    </row>
    <row r="385">
      <c r="F385" s="5"/>
      <c r="H385" s="5"/>
      <c r="J385" s="5"/>
      <c r="L385" s="5"/>
      <c r="T385" s="5"/>
      <c r="U385" s="5"/>
      <c r="V385" s="5"/>
    </row>
    <row r="386">
      <c r="F386" s="5"/>
      <c r="H386" s="5"/>
      <c r="J386" s="5"/>
      <c r="L386" s="5"/>
      <c r="T386" s="5"/>
      <c r="U386" s="5"/>
      <c r="V386" s="5"/>
    </row>
    <row r="387">
      <c r="F387" s="5"/>
      <c r="H387" s="5"/>
      <c r="J387" s="5"/>
      <c r="L387" s="5"/>
      <c r="T387" s="5"/>
      <c r="U387" s="5"/>
      <c r="V387" s="5"/>
    </row>
    <row r="388">
      <c r="F388" s="5"/>
      <c r="H388" s="5"/>
      <c r="J388" s="5"/>
      <c r="L388" s="5"/>
      <c r="T388" s="5"/>
      <c r="U388" s="5"/>
      <c r="V388" s="5"/>
    </row>
    <row r="389">
      <c r="F389" s="5"/>
      <c r="H389" s="5"/>
      <c r="J389" s="5"/>
      <c r="L389" s="5"/>
      <c r="T389" s="5"/>
      <c r="U389" s="5"/>
      <c r="V389" s="5"/>
    </row>
    <row r="390">
      <c r="F390" s="5"/>
      <c r="H390" s="5"/>
      <c r="J390" s="5"/>
      <c r="L390" s="5"/>
      <c r="T390" s="5"/>
      <c r="U390" s="5"/>
      <c r="V390" s="5"/>
    </row>
    <row r="391">
      <c r="F391" s="5"/>
      <c r="H391" s="5"/>
      <c r="J391" s="5"/>
      <c r="L391" s="5"/>
      <c r="T391" s="5"/>
      <c r="U391" s="5"/>
      <c r="V391" s="5"/>
    </row>
    <row r="392">
      <c r="F392" s="5"/>
      <c r="H392" s="5"/>
      <c r="J392" s="5"/>
      <c r="L392" s="5"/>
      <c r="T392" s="5"/>
      <c r="U392" s="5"/>
      <c r="V392" s="5"/>
    </row>
    <row r="393">
      <c r="F393" s="5"/>
      <c r="H393" s="5"/>
      <c r="J393" s="5"/>
      <c r="L393" s="5"/>
      <c r="T393" s="5"/>
      <c r="U393" s="5"/>
      <c r="V393" s="5"/>
    </row>
    <row r="394">
      <c r="F394" s="5"/>
      <c r="H394" s="5"/>
      <c r="J394" s="5"/>
      <c r="L394" s="5"/>
      <c r="T394" s="5"/>
      <c r="U394" s="5"/>
      <c r="V394" s="5"/>
    </row>
    <row r="395">
      <c r="F395" s="5"/>
      <c r="H395" s="5"/>
      <c r="J395" s="5"/>
      <c r="L395" s="5"/>
      <c r="T395" s="5"/>
      <c r="U395" s="5"/>
      <c r="V395" s="5"/>
    </row>
    <row r="396">
      <c r="F396" s="5"/>
      <c r="H396" s="5"/>
      <c r="J396" s="5"/>
      <c r="L396" s="5"/>
      <c r="T396" s="5"/>
      <c r="U396" s="5"/>
      <c r="V396" s="5"/>
    </row>
    <row r="397">
      <c r="F397" s="5"/>
      <c r="H397" s="5"/>
      <c r="J397" s="5"/>
      <c r="L397" s="5"/>
      <c r="T397" s="5"/>
      <c r="U397" s="5"/>
      <c r="V397" s="5"/>
    </row>
    <row r="398">
      <c r="F398" s="5"/>
      <c r="H398" s="5"/>
      <c r="J398" s="5"/>
      <c r="L398" s="5"/>
      <c r="T398" s="5"/>
      <c r="U398" s="5"/>
      <c r="V398" s="5"/>
    </row>
    <row r="399">
      <c r="F399" s="5"/>
      <c r="H399" s="5"/>
      <c r="J399" s="5"/>
      <c r="L399" s="5"/>
      <c r="T399" s="5"/>
      <c r="U399" s="5"/>
      <c r="V399" s="5"/>
    </row>
    <row r="400">
      <c r="F400" s="5"/>
      <c r="H400" s="5"/>
      <c r="J400" s="5"/>
      <c r="L400" s="5"/>
      <c r="T400" s="5"/>
      <c r="U400" s="5"/>
      <c r="V400" s="5"/>
    </row>
    <row r="401">
      <c r="F401" s="5"/>
      <c r="H401" s="5"/>
      <c r="J401" s="5"/>
      <c r="L401" s="5"/>
      <c r="T401" s="5"/>
      <c r="U401" s="5"/>
      <c r="V401" s="5"/>
    </row>
    <row r="402">
      <c r="F402" s="5"/>
      <c r="H402" s="5"/>
      <c r="J402" s="5"/>
      <c r="L402" s="5"/>
      <c r="T402" s="5"/>
      <c r="U402" s="5"/>
      <c r="V402" s="5"/>
    </row>
    <row r="403">
      <c r="F403" s="5"/>
      <c r="H403" s="5"/>
      <c r="J403" s="5"/>
      <c r="L403" s="5"/>
      <c r="T403" s="5"/>
      <c r="U403" s="5"/>
      <c r="V403" s="5"/>
    </row>
    <row r="404">
      <c r="F404" s="5"/>
      <c r="H404" s="5"/>
      <c r="J404" s="5"/>
      <c r="L404" s="5"/>
      <c r="T404" s="5"/>
      <c r="U404" s="5"/>
      <c r="V404" s="5"/>
    </row>
    <row r="405">
      <c r="F405" s="5"/>
      <c r="H405" s="5"/>
      <c r="J405" s="5"/>
      <c r="L405" s="5"/>
      <c r="T405" s="5"/>
      <c r="U405" s="5"/>
      <c r="V405" s="5"/>
    </row>
    <row r="406">
      <c r="F406" s="5"/>
      <c r="H406" s="5"/>
      <c r="J406" s="5"/>
      <c r="L406" s="5"/>
      <c r="T406" s="5"/>
      <c r="U406" s="5"/>
      <c r="V406" s="5"/>
    </row>
    <row r="407">
      <c r="F407" s="5"/>
      <c r="H407" s="5"/>
      <c r="J407" s="5"/>
      <c r="L407" s="5"/>
      <c r="T407" s="5"/>
      <c r="U407" s="5"/>
      <c r="V407" s="5"/>
    </row>
    <row r="408">
      <c r="F408" s="5"/>
      <c r="H408" s="5"/>
      <c r="J408" s="5"/>
      <c r="L408" s="5"/>
      <c r="T408" s="5"/>
      <c r="U408" s="5"/>
      <c r="V408" s="5"/>
    </row>
    <row r="409">
      <c r="F409" s="5"/>
      <c r="H409" s="5"/>
      <c r="J409" s="5"/>
      <c r="L409" s="5"/>
      <c r="T409" s="5"/>
      <c r="U409" s="5"/>
      <c r="V409" s="5"/>
    </row>
    <row r="410">
      <c r="F410" s="5"/>
      <c r="H410" s="5"/>
      <c r="J410" s="5"/>
      <c r="L410" s="5"/>
      <c r="T410" s="5"/>
      <c r="U410" s="5"/>
      <c r="V410" s="5"/>
    </row>
    <row r="411">
      <c r="F411" s="5"/>
      <c r="H411" s="5"/>
      <c r="J411" s="5"/>
      <c r="L411" s="5"/>
      <c r="T411" s="5"/>
      <c r="U411" s="5"/>
      <c r="V411" s="5"/>
    </row>
    <row r="412">
      <c r="F412" s="5"/>
      <c r="H412" s="5"/>
      <c r="J412" s="5"/>
      <c r="L412" s="5"/>
      <c r="T412" s="5"/>
      <c r="U412" s="5"/>
      <c r="V412" s="5"/>
    </row>
    <row r="413">
      <c r="F413" s="5"/>
      <c r="H413" s="5"/>
      <c r="J413" s="5"/>
      <c r="L413" s="5"/>
      <c r="T413" s="5"/>
      <c r="U413" s="5"/>
      <c r="V413" s="5"/>
    </row>
    <row r="414">
      <c r="F414" s="5"/>
      <c r="H414" s="5"/>
      <c r="J414" s="5"/>
      <c r="L414" s="5"/>
      <c r="T414" s="5"/>
      <c r="U414" s="5"/>
      <c r="V414" s="5"/>
    </row>
    <row r="415">
      <c r="F415" s="5"/>
      <c r="H415" s="5"/>
      <c r="J415" s="5"/>
      <c r="L415" s="5"/>
      <c r="T415" s="5"/>
      <c r="U415" s="5"/>
      <c r="V415" s="5"/>
    </row>
    <row r="416">
      <c r="F416" s="5"/>
      <c r="H416" s="5"/>
      <c r="J416" s="5"/>
      <c r="L416" s="5"/>
      <c r="T416" s="5"/>
      <c r="U416" s="5"/>
      <c r="V416" s="5"/>
    </row>
    <row r="417">
      <c r="F417" s="5"/>
      <c r="H417" s="5"/>
      <c r="J417" s="5"/>
      <c r="L417" s="5"/>
      <c r="T417" s="5"/>
      <c r="U417" s="5"/>
      <c r="V417" s="5"/>
    </row>
    <row r="418">
      <c r="F418" s="5"/>
      <c r="H418" s="5"/>
      <c r="J418" s="5"/>
      <c r="L418" s="5"/>
      <c r="T418" s="5"/>
      <c r="U418" s="5"/>
      <c r="V418" s="5"/>
    </row>
    <row r="419">
      <c r="F419" s="5"/>
      <c r="H419" s="5"/>
      <c r="J419" s="5"/>
      <c r="L419" s="5"/>
      <c r="T419" s="5"/>
      <c r="U419" s="5"/>
      <c r="V419" s="5"/>
    </row>
    <row r="420">
      <c r="F420" s="5"/>
      <c r="H420" s="5"/>
      <c r="J420" s="5"/>
      <c r="L420" s="5"/>
      <c r="T420" s="5"/>
      <c r="U420" s="5"/>
      <c r="V420" s="5"/>
    </row>
    <row r="421">
      <c r="F421" s="5"/>
      <c r="H421" s="5"/>
      <c r="J421" s="5"/>
      <c r="L421" s="5"/>
      <c r="T421" s="5"/>
      <c r="U421" s="5"/>
      <c r="V421" s="5"/>
    </row>
    <row r="422">
      <c r="F422" s="5"/>
      <c r="H422" s="5"/>
      <c r="J422" s="5"/>
      <c r="L422" s="5"/>
      <c r="T422" s="5"/>
      <c r="U422" s="5"/>
      <c r="V422" s="5"/>
    </row>
    <row r="423">
      <c r="F423" s="5"/>
      <c r="H423" s="5"/>
      <c r="J423" s="5"/>
      <c r="L423" s="5"/>
      <c r="T423" s="5"/>
      <c r="U423" s="5"/>
      <c r="V423" s="5"/>
    </row>
    <row r="424">
      <c r="F424" s="5"/>
      <c r="H424" s="5"/>
      <c r="J424" s="5"/>
      <c r="L424" s="5"/>
      <c r="T424" s="5"/>
      <c r="U424" s="5"/>
      <c r="V424" s="5"/>
    </row>
    <row r="425">
      <c r="F425" s="5"/>
      <c r="H425" s="5"/>
      <c r="J425" s="5"/>
      <c r="L425" s="5"/>
      <c r="T425" s="5"/>
      <c r="U425" s="5"/>
      <c r="V425" s="5"/>
    </row>
    <row r="426">
      <c r="F426" s="5"/>
      <c r="H426" s="5"/>
      <c r="J426" s="5"/>
      <c r="L426" s="5"/>
      <c r="T426" s="5"/>
      <c r="U426" s="5"/>
      <c r="V426" s="5"/>
    </row>
    <row r="427">
      <c r="F427" s="5"/>
      <c r="H427" s="5"/>
      <c r="J427" s="5"/>
      <c r="L427" s="5"/>
      <c r="T427" s="5"/>
      <c r="U427" s="5"/>
      <c r="V427" s="5"/>
    </row>
    <row r="428">
      <c r="F428" s="5"/>
      <c r="H428" s="5"/>
      <c r="J428" s="5"/>
      <c r="L428" s="5"/>
      <c r="T428" s="5"/>
      <c r="U428" s="5"/>
      <c r="V428" s="5"/>
    </row>
    <row r="429">
      <c r="F429" s="5"/>
      <c r="H429" s="5"/>
      <c r="J429" s="5"/>
      <c r="L429" s="5"/>
      <c r="T429" s="5"/>
      <c r="U429" s="5"/>
      <c r="V429" s="5"/>
    </row>
    <row r="430">
      <c r="F430" s="5"/>
      <c r="H430" s="5"/>
      <c r="J430" s="5"/>
      <c r="L430" s="5"/>
      <c r="T430" s="5"/>
      <c r="U430" s="5"/>
      <c r="V430" s="5"/>
    </row>
    <row r="431">
      <c r="F431" s="5"/>
      <c r="H431" s="5"/>
      <c r="J431" s="5"/>
      <c r="L431" s="5"/>
      <c r="T431" s="5"/>
      <c r="U431" s="5"/>
      <c r="V431" s="5"/>
    </row>
    <row r="432">
      <c r="F432" s="5"/>
      <c r="H432" s="5"/>
      <c r="J432" s="5"/>
      <c r="L432" s="5"/>
      <c r="T432" s="5"/>
      <c r="U432" s="5"/>
      <c r="V432" s="5"/>
    </row>
    <row r="433">
      <c r="F433" s="5"/>
      <c r="H433" s="5"/>
      <c r="J433" s="5"/>
      <c r="L433" s="5"/>
      <c r="T433" s="5"/>
      <c r="U433" s="5"/>
      <c r="V433" s="5"/>
    </row>
    <row r="434">
      <c r="F434" s="5"/>
      <c r="H434" s="5"/>
      <c r="J434" s="5"/>
      <c r="L434" s="5"/>
      <c r="T434" s="5"/>
      <c r="U434" s="5"/>
      <c r="V434" s="5"/>
    </row>
    <row r="435">
      <c r="F435" s="5"/>
      <c r="H435" s="5"/>
      <c r="J435" s="5"/>
      <c r="L435" s="5"/>
      <c r="T435" s="5"/>
      <c r="U435" s="5"/>
      <c r="V435" s="5"/>
    </row>
    <row r="436">
      <c r="F436" s="5"/>
      <c r="H436" s="5"/>
      <c r="J436" s="5"/>
      <c r="L436" s="5"/>
      <c r="T436" s="5"/>
      <c r="U436" s="5"/>
      <c r="V436" s="5"/>
    </row>
    <row r="437">
      <c r="F437" s="5"/>
      <c r="H437" s="5"/>
      <c r="J437" s="5"/>
      <c r="L437" s="5"/>
      <c r="T437" s="5"/>
      <c r="U437" s="5"/>
      <c r="V437" s="5"/>
    </row>
    <row r="438">
      <c r="F438" s="5"/>
      <c r="H438" s="5"/>
      <c r="J438" s="5"/>
      <c r="L438" s="5"/>
      <c r="T438" s="5"/>
      <c r="U438" s="5"/>
      <c r="V438" s="5"/>
    </row>
    <row r="439">
      <c r="F439" s="5"/>
      <c r="H439" s="5"/>
      <c r="J439" s="5"/>
      <c r="L439" s="5"/>
      <c r="T439" s="5"/>
      <c r="U439" s="5"/>
      <c r="V439" s="5"/>
    </row>
    <row r="440">
      <c r="F440" s="5"/>
      <c r="H440" s="5"/>
      <c r="J440" s="5"/>
      <c r="L440" s="5"/>
      <c r="T440" s="5"/>
      <c r="U440" s="5"/>
      <c r="V440" s="5"/>
    </row>
    <row r="441">
      <c r="F441" s="5"/>
      <c r="H441" s="5"/>
      <c r="J441" s="5"/>
      <c r="L441" s="5"/>
      <c r="T441" s="5"/>
      <c r="U441" s="5"/>
      <c r="V441" s="5"/>
    </row>
    <row r="442">
      <c r="F442" s="5"/>
      <c r="H442" s="5"/>
      <c r="J442" s="5"/>
      <c r="L442" s="5"/>
      <c r="T442" s="5"/>
      <c r="U442" s="5"/>
      <c r="V442" s="5"/>
    </row>
    <row r="443">
      <c r="F443" s="5"/>
      <c r="H443" s="5"/>
      <c r="J443" s="5"/>
      <c r="L443" s="5"/>
      <c r="T443" s="5"/>
      <c r="U443" s="5"/>
      <c r="V443" s="5"/>
    </row>
    <row r="444">
      <c r="F444" s="5"/>
      <c r="H444" s="5"/>
      <c r="J444" s="5"/>
      <c r="L444" s="5"/>
      <c r="T444" s="5"/>
      <c r="U444" s="5"/>
      <c r="V444" s="5"/>
    </row>
    <row r="445">
      <c r="F445" s="5"/>
      <c r="H445" s="5"/>
      <c r="J445" s="5"/>
      <c r="L445" s="5"/>
      <c r="T445" s="5"/>
      <c r="U445" s="5"/>
      <c r="V445" s="5"/>
    </row>
    <row r="446">
      <c r="F446" s="5"/>
      <c r="H446" s="5"/>
      <c r="J446" s="5"/>
      <c r="L446" s="5"/>
      <c r="T446" s="5"/>
      <c r="U446" s="5"/>
      <c r="V446" s="5"/>
    </row>
    <row r="447">
      <c r="F447" s="5"/>
      <c r="H447" s="5"/>
      <c r="J447" s="5"/>
      <c r="L447" s="5"/>
      <c r="T447" s="5"/>
      <c r="U447" s="5"/>
      <c r="V447" s="5"/>
    </row>
    <row r="448">
      <c r="F448" s="5"/>
      <c r="H448" s="5"/>
      <c r="J448" s="5"/>
      <c r="L448" s="5"/>
      <c r="T448" s="5"/>
      <c r="U448" s="5"/>
      <c r="V448" s="5"/>
    </row>
    <row r="449">
      <c r="F449" s="5"/>
      <c r="H449" s="5"/>
      <c r="J449" s="5"/>
      <c r="L449" s="5"/>
      <c r="T449" s="5"/>
      <c r="U449" s="5"/>
      <c r="V449" s="5"/>
    </row>
    <row r="450">
      <c r="F450" s="5"/>
      <c r="H450" s="5"/>
      <c r="J450" s="5"/>
      <c r="L450" s="5"/>
      <c r="T450" s="5"/>
      <c r="U450" s="5"/>
      <c r="V450" s="5"/>
    </row>
    <row r="451">
      <c r="F451" s="5"/>
      <c r="H451" s="5"/>
      <c r="J451" s="5"/>
      <c r="L451" s="5"/>
      <c r="T451" s="5"/>
      <c r="U451" s="5"/>
      <c r="V451" s="5"/>
    </row>
    <row r="452">
      <c r="F452" s="5"/>
      <c r="H452" s="5"/>
      <c r="J452" s="5"/>
      <c r="L452" s="5"/>
      <c r="T452" s="5"/>
      <c r="U452" s="5"/>
      <c r="V452" s="5"/>
    </row>
    <row r="453">
      <c r="F453" s="5"/>
      <c r="H453" s="5"/>
      <c r="J453" s="5"/>
      <c r="L453" s="5"/>
      <c r="T453" s="5"/>
      <c r="U453" s="5"/>
      <c r="V453" s="5"/>
    </row>
    <row r="454">
      <c r="F454" s="5"/>
      <c r="H454" s="5"/>
      <c r="J454" s="5"/>
      <c r="L454" s="5"/>
      <c r="T454" s="5"/>
      <c r="U454" s="5"/>
      <c r="V454" s="5"/>
    </row>
    <row r="455">
      <c r="F455" s="5"/>
      <c r="H455" s="5"/>
      <c r="J455" s="5"/>
      <c r="L455" s="5"/>
      <c r="T455" s="5"/>
      <c r="U455" s="5"/>
      <c r="V455" s="5"/>
    </row>
    <row r="456">
      <c r="F456" s="5"/>
      <c r="H456" s="5"/>
      <c r="J456" s="5"/>
      <c r="L456" s="5"/>
      <c r="T456" s="5"/>
      <c r="U456" s="5"/>
      <c r="V456" s="5"/>
    </row>
    <row r="457">
      <c r="F457" s="5"/>
      <c r="H457" s="5"/>
      <c r="J457" s="5"/>
      <c r="L457" s="5"/>
      <c r="T457" s="5"/>
      <c r="U457" s="5"/>
      <c r="V457" s="5"/>
    </row>
    <row r="458">
      <c r="F458" s="5"/>
      <c r="H458" s="5"/>
      <c r="J458" s="5"/>
      <c r="L458" s="5"/>
      <c r="T458" s="5"/>
      <c r="U458" s="5"/>
      <c r="V458" s="5"/>
    </row>
    <row r="459">
      <c r="F459" s="5"/>
      <c r="H459" s="5"/>
      <c r="J459" s="5"/>
      <c r="L459" s="5"/>
      <c r="T459" s="5"/>
      <c r="U459" s="5"/>
      <c r="V459" s="5"/>
    </row>
    <row r="460">
      <c r="F460" s="5"/>
      <c r="H460" s="5"/>
      <c r="J460" s="5"/>
      <c r="L460" s="5"/>
      <c r="T460" s="5"/>
      <c r="U460" s="5"/>
      <c r="V460" s="5"/>
    </row>
    <row r="461">
      <c r="F461" s="5"/>
      <c r="H461" s="5"/>
      <c r="J461" s="5"/>
      <c r="L461" s="5"/>
      <c r="T461" s="5"/>
      <c r="U461" s="5"/>
      <c r="V461" s="5"/>
    </row>
    <row r="462">
      <c r="F462" s="5"/>
      <c r="H462" s="5"/>
      <c r="J462" s="5"/>
      <c r="L462" s="5"/>
      <c r="T462" s="5"/>
      <c r="U462" s="5"/>
      <c r="V462" s="5"/>
    </row>
    <row r="463">
      <c r="F463" s="5"/>
      <c r="H463" s="5"/>
      <c r="J463" s="5"/>
      <c r="L463" s="5"/>
      <c r="T463" s="5"/>
      <c r="U463" s="5"/>
      <c r="V463" s="5"/>
    </row>
    <row r="464">
      <c r="F464" s="5"/>
      <c r="H464" s="5"/>
      <c r="J464" s="5"/>
      <c r="L464" s="5"/>
      <c r="T464" s="5"/>
      <c r="U464" s="5"/>
      <c r="V464" s="5"/>
    </row>
    <row r="465">
      <c r="F465" s="5"/>
      <c r="H465" s="5"/>
      <c r="J465" s="5"/>
      <c r="L465" s="5"/>
      <c r="T465" s="5"/>
      <c r="U465" s="5"/>
      <c r="V465" s="5"/>
    </row>
    <row r="466">
      <c r="F466" s="5"/>
      <c r="H466" s="5"/>
      <c r="J466" s="5"/>
      <c r="L466" s="5"/>
      <c r="T466" s="5"/>
      <c r="U466" s="5"/>
      <c r="V466" s="5"/>
    </row>
    <row r="467">
      <c r="F467" s="5"/>
      <c r="H467" s="5"/>
      <c r="J467" s="5"/>
      <c r="L467" s="5"/>
      <c r="T467" s="5"/>
      <c r="U467" s="5"/>
      <c r="V467" s="5"/>
    </row>
    <row r="468">
      <c r="F468" s="5"/>
      <c r="H468" s="5"/>
      <c r="J468" s="5"/>
      <c r="L468" s="5"/>
      <c r="T468" s="5"/>
      <c r="U468" s="5"/>
      <c r="V468" s="5"/>
    </row>
    <row r="469">
      <c r="F469" s="5"/>
      <c r="H469" s="5"/>
      <c r="J469" s="5"/>
      <c r="L469" s="5"/>
      <c r="T469" s="5"/>
      <c r="U469" s="5"/>
      <c r="V469" s="5"/>
    </row>
    <row r="470">
      <c r="F470" s="5"/>
      <c r="H470" s="5"/>
      <c r="J470" s="5"/>
      <c r="L470" s="5"/>
      <c r="T470" s="5"/>
      <c r="U470" s="5"/>
      <c r="V470" s="5"/>
    </row>
    <row r="471">
      <c r="F471" s="5"/>
      <c r="H471" s="5"/>
      <c r="J471" s="5"/>
      <c r="L471" s="5"/>
      <c r="T471" s="5"/>
      <c r="U471" s="5"/>
      <c r="V471" s="5"/>
    </row>
    <row r="472">
      <c r="F472" s="5"/>
      <c r="H472" s="5"/>
      <c r="J472" s="5"/>
      <c r="L472" s="5"/>
      <c r="T472" s="5"/>
      <c r="U472" s="5"/>
      <c r="V472" s="5"/>
    </row>
    <row r="473">
      <c r="F473" s="5"/>
      <c r="H473" s="5"/>
      <c r="J473" s="5"/>
      <c r="L473" s="5"/>
      <c r="T473" s="5"/>
      <c r="U473" s="5"/>
      <c r="V473" s="5"/>
    </row>
    <row r="474">
      <c r="F474" s="5"/>
      <c r="H474" s="5"/>
      <c r="J474" s="5"/>
      <c r="L474" s="5"/>
      <c r="T474" s="5"/>
      <c r="U474" s="5"/>
      <c r="V474" s="5"/>
    </row>
    <row r="475">
      <c r="F475" s="5"/>
      <c r="H475" s="5"/>
      <c r="J475" s="5"/>
      <c r="L475" s="5"/>
      <c r="T475" s="5"/>
      <c r="U475" s="5"/>
      <c r="V475" s="5"/>
    </row>
    <row r="476">
      <c r="F476" s="5"/>
      <c r="H476" s="5"/>
      <c r="J476" s="5"/>
      <c r="L476" s="5"/>
      <c r="T476" s="5"/>
      <c r="U476" s="5"/>
      <c r="V476" s="5"/>
    </row>
    <row r="477">
      <c r="F477" s="5"/>
      <c r="H477" s="5"/>
      <c r="J477" s="5"/>
      <c r="L477" s="5"/>
      <c r="T477" s="5"/>
      <c r="U477" s="5"/>
      <c r="V477" s="5"/>
    </row>
    <row r="478">
      <c r="F478" s="5"/>
      <c r="H478" s="5"/>
      <c r="J478" s="5"/>
      <c r="L478" s="5"/>
      <c r="T478" s="5"/>
      <c r="U478" s="5"/>
      <c r="V478" s="5"/>
    </row>
    <row r="479">
      <c r="F479" s="5"/>
      <c r="H479" s="5"/>
      <c r="J479" s="5"/>
      <c r="L479" s="5"/>
      <c r="T479" s="5"/>
      <c r="U479" s="5"/>
      <c r="V479" s="5"/>
    </row>
    <row r="480">
      <c r="F480" s="5"/>
      <c r="H480" s="5"/>
      <c r="J480" s="5"/>
      <c r="L480" s="5"/>
      <c r="T480" s="5"/>
      <c r="U480" s="5"/>
      <c r="V480" s="5"/>
    </row>
    <row r="481">
      <c r="F481" s="5"/>
      <c r="H481" s="5"/>
      <c r="J481" s="5"/>
      <c r="L481" s="5"/>
      <c r="T481" s="5"/>
      <c r="U481" s="5"/>
      <c r="V481" s="5"/>
    </row>
    <row r="482">
      <c r="F482" s="5"/>
      <c r="H482" s="5"/>
      <c r="J482" s="5"/>
      <c r="L482" s="5"/>
      <c r="T482" s="5"/>
      <c r="U482" s="5"/>
      <c r="V482" s="5"/>
    </row>
    <row r="483">
      <c r="F483" s="5"/>
      <c r="H483" s="5"/>
      <c r="J483" s="5"/>
      <c r="L483" s="5"/>
      <c r="T483" s="5"/>
      <c r="U483" s="5"/>
      <c r="V483" s="5"/>
    </row>
    <row r="484">
      <c r="F484" s="5"/>
      <c r="H484" s="5"/>
      <c r="J484" s="5"/>
      <c r="L484" s="5"/>
      <c r="T484" s="5"/>
      <c r="U484" s="5"/>
      <c r="V484" s="5"/>
    </row>
    <row r="485">
      <c r="F485" s="5"/>
      <c r="H485" s="5"/>
      <c r="J485" s="5"/>
      <c r="L485" s="5"/>
      <c r="T485" s="5"/>
      <c r="U485" s="5"/>
      <c r="V485" s="5"/>
    </row>
    <row r="486">
      <c r="F486" s="5"/>
      <c r="H486" s="5"/>
      <c r="J486" s="5"/>
      <c r="L486" s="5"/>
      <c r="T486" s="5"/>
      <c r="U486" s="5"/>
      <c r="V486" s="5"/>
    </row>
    <row r="487">
      <c r="F487" s="5"/>
      <c r="H487" s="5"/>
      <c r="J487" s="5"/>
      <c r="L487" s="5"/>
      <c r="T487" s="5"/>
      <c r="U487" s="5"/>
      <c r="V487" s="5"/>
    </row>
    <row r="488">
      <c r="F488" s="5"/>
      <c r="H488" s="5"/>
      <c r="J488" s="5"/>
      <c r="L488" s="5"/>
      <c r="T488" s="5"/>
      <c r="U488" s="5"/>
      <c r="V488" s="5"/>
    </row>
    <row r="489">
      <c r="F489" s="5"/>
      <c r="H489" s="5"/>
      <c r="J489" s="5"/>
      <c r="L489" s="5"/>
      <c r="T489" s="5"/>
      <c r="U489" s="5"/>
      <c r="V489" s="5"/>
    </row>
    <row r="490">
      <c r="F490" s="5"/>
      <c r="H490" s="5"/>
      <c r="J490" s="5"/>
      <c r="L490" s="5"/>
      <c r="T490" s="5"/>
      <c r="U490" s="5"/>
      <c r="V490" s="5"/>
    </row>
    <row r="491">
      <c r="F491" s="5"/>
      <c r="H491" s="5"/>
      <c r="J491" s="5"/>
      <c r="L491" s="5"/>
      <c r="T491" s="5"/>
      <c r="U491" s="5"/>
      <c r="V491" s="5"/>
    </row>
    <row r="492">
      <c r="F492" s="5"/>
      <c r="H492" s="5"/>
      <c r="J492" s="5"/>
      <c r="L492" s="5"/>
      <c r="T492" s="5"/>
      <c r="U492" s="5"/>
      <c r="V492" s="5"/>
    </row>
    <row r="493">
      <c r="F493" s="5"/>
      <c r="H493" s="5"/>
      <c r="J493" s="5"/>
      <c r="L493" s="5"/>
      <c r="T493" s="5"/>
      <c r="U493" s="5"/>
      <c r="V493" s="5"/>
    </row>
    <row r="494">
      <c r="F494" s="5"/>
      <c r="H494" s="5"/>
      <c r="J494" s="5"/>
      <c r="L494" s="5"/>
      <c r="T494" s="5"/>
      <c r="U494" s="5"/>
      <c r="V494" s="5"/>
    </row>
    <row r="495">
      <c r="F495" s="5"/>
      <c r="H495" s="5"/>
      <c r="J495" s="5"/>
      <c r="L495" s="5"/>
      <c r="T495" s="5"/>
      <c r="U495" s="5"/>
      <c r="V495" s="5"/>
    </row>
    <row r="496">
      <c r="F496" s="5"/>
      <c r="H496" s="5"/>
      <c r="J496" s="5"/>
      <c r="L496" s="5"/>
      <c r="T496" s="5"/>
      <c r="U496" s="5"/>
      <c r="V496" s="5"/>
    </row>
    <row r="497">
      <c r="F497" s="5"/>
      <c r="H497" s="5"/>
      <c r="J497" s="5"/>
      <c r="L497" s="5"/>
      <c r="T497" s="5"/>
      <c r="U497" s="5"/>
      <c r="V497" s="5"/>
    </row>
    <row r="498">
      <c r="F498" s="5"/>
      <c r="H498" s="5"/>
      <c r="J498" s="5"/>
      <c r="L498" s="5"/>
      <c r="T498" s="5"/>
      <c r="U498" s="5"/>
      <c r="V498" s="5"/>
    </row>
    <row r="499">
      <c r="F499" s="5"/>
      <c r="H499" s="5"/>
      <c r="J499" s="5"/>
      <c r="L499" s="5"/>
      <c r="T499" s="5"/>
      <c r="U499" s="5"/>
      <c r="V499" s="5"/>
    </row>
    <row r="500">
      <c r="F500" s="5"/>
      <c r="H500" s="5"/>
      <c r="J500" s="5"/>
      <c r="L500" s="5"/>
      <c r="T500" s="5"/>
      <c r="U500" s="5"/>
      <c r="V500" s="5"/>
    </row>
    <row r="501">
      <c r="F501" s="5"/>
      <c r="H501" s="5"/>
      <c r="J501" s="5"/>
      <c r="L501" s="5"/>
      <c r="T501" s="5"/>
      <c r="U501" s="5"/>
      <c r="V501" s="5"/>
    </row>
    <row r="502">
      <c r="F502" s="5"/>
      <c r="H502" s="5"/>
      <c r="J502" s="5"/>
      <c r="L502" s="5"/>
      <c r="T502" s="5"/>
      <c r="U502" s="5"/>
      <c r="V502" s="5"/>
    </row>
    <row r="503">
      <c r="F503" s="5"/>
      <c r="H503" s="5"/>
      <c r="J503" s="5"/>
      <c r="L503" s="5"/>
      <c r="T503" s="5"/>
      <c r="U503" s="5"/>
      <c r="V503" s="5"/>
    </row>
    <row r="504">
      <c r="F504" s="5"/>
      <c r="H504" s="5"/>
      <c r="J504" s="5"/>
      <c r="L504" s="5"/>
      <c r="T504" s="5"/>
      <c r="U504" s="5"/>
      <c r="V504" s="5"/>
    </row>
    <row r="505">
      <c r="F505" s="5"/>
      <c r="H505" s="5"/>
      <c r="J505" s="5"/>
      <c r="L505" s="5"/>
      <c r="T505" s="5"/>
      <c r="U505" s="5"/>
      <c r="V505" s="5"/>
    </row>
    <row r="506">
      <c r="F506" s="5"/>
      <c r="H506" s="5"/>
      <c r="J506" s="5"/>
      <c r="L506" s="5"/>
      <c r="T506" s="5"/>
      <c r="U506" s="5"/>
      <c r="V506" s="5"/>
    </row>
    <row r="507">
      <c r="F507" s="5"/>
      <c r="H507" s="5"/>
      <c r="J507" s="5"/>
      <c r="L507" s="5"/>
      <c r="T507" s="5"/>
      <c r="U507" s="5"/>
      <c r="V507" s="5"/>
    </row>
    <row r="508">
      <c r="F508" s="5"/>
      <c r="H508" s="5"/>
      <c r="J508" s="5"/>
      <c r="L508" s="5"/>
      <c r="T508" s="5"/>
      <c r="U508" s="5"/>
      <c r="V508" s="5"/>
    </row>
    <row r="509">
      <c r="F509" s="5"/>
      <c r="H509" s="5"/>
      <c r="J509" s="5"/>
      <c r="L509" s="5"/>
      <c r="T509" s="5"/>
      <c r="U509" s="5"/>
      <c r="V509" s="5"/>
    </row>
    <row r="510">
      <c r="F510" s="5"/>
      <c r="H510" s="5"/>
      <c r="J510" s="5"/>
      <c r="L510" s="5"/>
      <c r="T510" s="5"/>
      <c r="U510" s="5"/>
      <c r="V510" s="5"/>
    </row>
    <row r="511">
      <c r="F511" s="5"/>
      <c r="H511" s="5"/>
      <c r="J511" s="5"/>
      <c r="L511" s="5"/>
      <c r="T511" s="5"/>
      <c r="U511" s="5"/>
      <c r="V511" s="5"/>
    </row>
    <row r="512">
      <c r="F512" s="5"/>
      <c r="H512" s="5"/>
      <c r="J512" s="5"/>
      <c r="L512" s="5"/>
      <c r="T512" s="5"/>
      <c r="U512" s="5"/>
      <c r="V512" s="5"/>
    </row>
    <row r="513">
      <c r="F513" s="5"/>
      <c r="H513" s="5"/>
      <c r="J513" s="5"/>
      <c r="L513" s="5"/>
      <c r="T513" s="5"/>
      <c r="U513" s="5"/>
      <c r="V513" s="5"/>
    </row>
    <row r="514">
      <c r="F514" s="5"/>
      <c r="H514" s="5"/>
      <c r="J514" s="5"/>
      <c r="L514" s="5"/>
      <c r="T514" s="5"/>
      <c r="U514" s="5"/>
      <c r="V514" s="5"/>
    </row>
    <row r="515">
      <c r="F515" s="5"/>
      <c r="H515" s="5"/>
      <c r="J515" s="5"/>
      <c r="L515" s="5"/>
      <c r="T515" s="5"/>
      <c r="U515" s="5"/>
      <c r="V515" s="5"/>
    </row>
    <row r="516">
      <c r="F516" s="5"/>
      <c r="H516" s="5"/>
      <c r="J516" s="5"/>
      <c r="L516" s="5"/>
      <c r="T516" s="5"/>
      <c r="U516" s="5"/>
      <c r="V516" s="5"/>
    </row>
    <row r="517">
      <c r="F517" s="5"/>
      <c r="H517" s="5"/>
      <c r="J517" s="5"/>
      <c r="L517" s="5"/>
      <c r="T517" s="5"/>
      <c r="U517" s="5"/>
      <c r="V517" s="5"/>
    </row>
    <row r="518">
      <c r="F518" s="5"/>
      <c r="H518" s="5"/>
      <c r="J518" s="5"/>
      <c r="L518" s="5"/>
      <c r="T518" s="5"/>
      <c r="U518" s="5"/>
      <c r="V518" s="5"/>
    </row>
    <row r="519">
      <c r="F519" s="5"/>
      <c r="H519" s="5"/>
      <c r="J519" s="5"/>
      <c r="L519" s="5"/>
      <c r="T519" s="5"/>
      <c r="U519" s="5"/>
      <c r="V519" s="5"/>
    </row>
    <row r="520">
      <c r="F520" s="5"/>
      <c r="H520" s="5"/>
      <c r="J520" s="5"/>
      <c r="L520" s="5"/>
      <c r="T520" s="5"/>
      <c r="U520" s="5"/>
      <c r="V520" s="5"/>
    </row>
    <row r="521">
      <c r="F521" s="5"/>
      <c r="H521" s="5"/>
      <c r="J521" s="5"/>
      <c r="L521" s="5"/>
      <c r="T521" s="5"/>
      <c r="U521" s="5"/>
      <c r="V521" s="5"/>
    </row>
    <row r="522">
      <c r="F522" s="5"/>
      <c r="H522" s="5"/>
      <c r="J522" s="5"/>
      <c r="L522" s="5"/>
      <c r="T522" s="5"/>
      <c r="U522" s="5"/>
      <c r="V522" s="5"/>
    </row>
    <row r="523">
      <c r="F523" s="5"/>
      <c r="H523" s="5"/>
      <c r="J523" s="5"/>
      <c r="L523" s="5"/>
      <c r="T523" s="5"/>
      <c r="U523" s="5"/>
      <c r="V523" s="5"/>
    </row>
    <row r="524">
      <c r="F524" s="5"/>
      <c r="H524" s="5"/>
      <c r="J524" s="5"/>
      <c r="L524" s="5"/>
      <c r="T524" s="5"/>
      <c r="U524" s="5"/>
      <c r="V524" s="5"/>
    </row>
    <row r="525">
      <c r="F525" s="5"/>
      <c r="H525" s="5"/>
      <c r="J525" s="5"/>
      <c r="L525" s="5"/>
      <c r="T525" s="5"/>
      <c r="U525" s="5"/>
      <c r="V525" s="5"/>
    </row>
    <row r="526">
      <c r="F526" s="5"/>
      <c r="H526" s="5"/>
      <c r="J526" s="5"/>
      <c r="L526" s="5"/>
      <c r="T526" s="5"/>
      <c r="U526" s="5"/>
      <c r="V526" s="5"/>
    </row>
    <row r="527">
      <c r="F527" s="5"/>
      <c r="H527" s="5"/>
      <c r="J527" s="5"/>
      <c r="L527" s="5"/>
      <c r="T527" s="5"/>
      <c r="U527" s="5"/>
      <c r="V527" s="5"/>
    </row>
    <row r="528">
      <c r="F528" s="5"/>
      <c r="H528" s="5"/>
      <c r="J528" s="5"/>
      <c r="L528" s="5"/>
      <c r="T528" s="5"/>
      <c r="U528" s="5"/>
      <c r="V528" s="5"/>
    </row>
    <row r="529">
      <c r="F529" s="5"/>
      <c r="H529" s="5"/>
      <c r="J529" s="5"/>
      <c r="L529" s="5"/>
      <c r="T529" s="5"/>
      <c r="U529" s="5"/>
      <c r="V529" s="5"/>
    </row>
    <row r="530">
      <c r="F530" s="5"/>
      <c r="H530" s="5"/>
      <c r="J530" s="5"/>
      <c r="L530" s="5"/>
      <c r="T530" s="5"/>
      <c r="U530" s="5"/>
      <c r="V530" s="5"/>
    </row>
    <row r="531">
      <c r="F531" s="5"/>
      <c r="H531" s="5"/>
      <c r="J531" s="5"/>
      <c r="L531" s="5"/>
      <c r="T531" s="5"/>
      <c r="U531" s="5"/>
      <c r="V531" s="5"/>
    </row>
    <row r="532">
      <c r="F532" s="5"/>
      <c r="H532" s="5"/>
      <c r="J532" s="5"/>
      <c r="L532" s="5"/>
      <c r="T532" s="5"/>
      <c r="U532" s="5"/>
      <c r="V532" s="5"/>
    </row>
    <row r="533">
      <c r="F533" s="5"/>
      <c r="H533" s="5"/>
      <c r="J533" s="5"/>
      <c r="L533" s="5"/>
      <c r="T533" s="5"/>
      <c r="U533" s="5"/>
      <c r="V533" s="5"/>
    </row>
    <row r="534">
      <c r="F534" s="5"/>
      <c r="H534" s="5"/>
      <c r="J534" s="5"/>
      <c r="L534" s="5"/>
      <c r="T534" s="5"/>
      <c r="U534" s="5"/>
      <c r="V534" s="5"/>
    </row>
    <row r="535">
      <c r="F535" s="5"/>
      <c r="H535" s="5"/>
      <c r="J535" s="5"/>
      <c r="L535" s="5"/>
      <c r="T535" s="5"/>
      <c r="U535" s="5"/>
      <c r="V535" s="5"/>
    </row>
    <row r="536">
      <c r="F536" s="5"/>
      <c r="H536" s="5"/>
      <c r="J536" s="5"/>
      <c r="L536" s="5"/>
      <c r="T536" s="5"/>
      <c r="U536" s="5"/>
      <c r="V536" s="5"/>
    </row>
    <row r="537">
      <c r="F537" s="5"/>
      <c r="H537" s="5"/>
      <c r="J537" s="5"/>
      <c r="L537" s="5"/>
      <c r="T537" s="5"/>
      <c r="U537" s="5"/>
      <c r="V537" s="5"/>
    </row>
    <row r="538">
      <c r="F538" s="5"/>
      <c r="H538" s="5"/>
      <c r="J538" s="5"/>
      <c r="L538" s="5"/>
      <c r="T538" s="5"/>
      <c r="U538" s="5"/>
      <c r="V538" s="5"/>
    </row>
    <row r="539">
      <c r="F539" s="5"/>
      <c r="H539" s="5"/>
      <c r="J539" s="5"/>
      <c r="L539" s="5"/>
      <c r="T539" s="5"/>
      <c r="U539" s="5"/>
      <c r="V539" s="5"/>
    </row>
    <row r="540">
      <c r="F540" s="5"/>
      <c r="H540" s="5"/>
      <c r="J540" s="5"/>
      <c r="L540" s="5"/>
      <c r="T540" s="5"/>
      <c r="U540" s="5"/>
      <c r="V540" s="5"/>
    </row>
    <row r="541">
      <c r="F541" s="5"/>
      <c r="H541" s="5"/>
      <c r="J541" s="5"/>
      <c r="L541" s="5"/>
      <c r="T541" s="5"/>
      <c r="U541" s="5"/>
      <c r="V541" s="5"/>
    </row>
    <row r="542">
      <c r="F542" s="5"/>
      <c r="H542" s="5"/>
      <c r="J542" s="5"/>
      <c r="L542" s="5"/>
      <c r="T542" s="5"/>
      <c r="U542" s="5"/>
      <c r="V542" s="5"/>
    </row>
    <row r="543">
      <c r="F543" s="5"/>
      <c r="H543" s="5"/>
      <c r="J543" s="5"/>
      <c r="L543" s="5"/>
      <c r="T543" s="5"/>
      <c r="U543" s="5"/>
      <c r="V543" s="5"/>
    </row>
    <row r="544">
      <c r="F544" s="5"/>
      <c r="H544" s="5"/>
      <c r="J544" s="5"/>
      <c r="L544" s="5"/>
      <c r="T544" s="5"/>
      <c r="U544" s="5"/>
      <c r="V544" s="5"/>
    </row>
    <row r="545">
      <c r="F545" s="5"/>
      <c r="H545" s="5"/>
      <c r="J545" s="5"/>
      <c r="L545" s="5"/>
      <c r="T545" s="5"/>
      <c r="U545" s="5"/>
      <c r="V545" s="5"/>
    </row>
    <row r="546">
      <c r="F546" s="5"/>
      <c r="H546" s="5"/>
      <c r="J546" s="5"/>
      <c r="L546" s="5"/>
      <c r="T546" s="5"/>
      <c r="U546" s="5"/>
      <c r="V546" s="5"/>
    </row>
    <row r="547">
      <c r="F547" s="5"/>
      <c r="H547" s="5"/>
      <c r="J547" s="5"/>
      <c r="L547" s="5"/>
      <c r="T547" s="5"/>
      <c r="U547" s="5"/>
      <c r="V547" s="5"/>
    </row>
    <row r="548">
      <c r="F548" s="5"/>
      <c r="H548" s="5"/>
      <c r="J548" s="5"/>
      <c r="L548" s="5"/>
      <c r="T548" s="5"/>
      <c r="U548" s="5"/>
      <c r="V548" s="5"/>
    </row>
    <row r="549">
      <c r="F549" s="5"/>
      <c r="H549" s="5"/>
      <c r="J549" s="5"/>
      <c r="L549" s="5"/>
      <c r="T549" s="5"/>
      <c r="U549" s="5"/>
      <c r="V549" s="5"/>
    </row>
    <row r="550">
      <c r="F550" s="5"/>
      <c r="H550" s="5"/>
      <c r="J550" s="5"/>
      <c r="L550" s="5"/>
      <c r="T550" s="5"/>
      <c r="U550" s="5"/>
      <c r="V550" s="5"/>
    </row>
    <row r="551">
      <c r="F551" s="5"/>
      <c r="H551" s="5"/>
      <c r="J551" s="5"/>
      <c r="L551" s="5"/>
      <c r="T551" s="5"/>
      <c r="U551" s="5"/>
      <c r="V551" s="5"/>
    </row>
    <row r="552">
      <c r="F552" s="5"/>
      <c r="H552" s="5"/>
      <c r="J552" s="5"/>
      <c r="L552" s="5"/>
      <c r="T552" s="5"/>
      <c r="U552" s="5"/>
      <c r="V552" s="5"/>
    </row>
    <row r="553">
      <c r="F553" s="5"/>
      <c r="H553" s="5"/>
      <c r="J553" s="5"/>
      <c r="L553" s="5"/>
      <c r="T553" s="5"/>
      <c r="U553" s="5"/>
      <c r="V553" s="5"/>
    </row>
    <row r="554">
      <c r="F554" s="5"/>
      <c r="H554" s="5"/>
      <c r="J554" s="5"/>
      <c r="L554" s="5"/>
      <c r="T554" s="5"/>
      <c r="U554" s="5"/>
      <c r="V554" s="5"/>
    </row>
    <row r="555">
      <c r="F555" s="5"/>
      <c r="H555" s="5"/>
      <c r="J555" s="5"/>
      <c r="L555" s="5"/>
      <c r="T555" s="5"/>
      <c r="U555" s="5"/>
      <c r="V555" s="5"/>
    </row>
    <row r="556">
      <c r="F556" s="5"/>
      <c r="H556" s="5"/>
      <c r="J556" s="5"/>
      <c r="L556" s="5"/>
      <c r="T556" s="5"/>
      <c r="U556" s="5"/>
      <c r="V556" s="5"/>
    </row>
    <row r="557">
      <c r="F557" s="5"/>
      <c r="H557" s="5"/>
      <c r="J557" s="5"/>
      <c r="L557" s="5"/>
      <c r="T557" s="5"/>
      <c r="U557" s="5"/>
      <c r="V557" s="5"/>
    </row>
    <row r="558">
      <c r="F558" s="5"/>
      <c r="H558" s="5"/>
      <c r="J558" s="5"/>
      <c r="L558" s="5"/>
      <c r="T558" s="5"/>
      <c r="U558" s="5"/>
      <c r="V558" s="5"/>
    </row>
    <row r="559">
      <c r="F559" s="5"/>
      <c r="H559" s="5"/>
      <c r="J559" s="5"/>
      <c r="L559" s="5"/>
      <c r="T559" s="5"/>
      <c r="U559" s="5"/>
      <c r="V559" s="5"/>
    </row>
    <row r="560">
      <c r="F560" s="5"/>
      <c r="H560" s="5"/>
      <c r="J560" s="5"/>
      <c r="L560" s="5"/>
      <c r="T560" s="5"/>
      <c r="U560" s="5"/>
      <c r="V560" s="5"/>
    </row>
    <row r="561">
      <c r="F561" s="5"/>
      <c r="H561" s="5"/>
      <c r="J561" s="5"/>
      <c r="L561" s="5"/>
      <c r="T561" s="5"/>
      <c r="U561" s="5"/>
      <c r="V561" s="5"/>
    </row>
    <row r="562">
      <c r="F562" s="5"/>
      <c r="H562" s="5"/>
      <c r="J562" s="5"/>
      <c r="L562" s="5"/>
      <c r="T562" s="5"/>
      <c r="U562" s="5"/>
      <c r="V562" s="5"/>
    </row>
    <row r="563">
      <c r="F563" s="5"/>
      <c r="H563" s="5"/>
      <c r="J563" s="5"/>
      <c r="L563" s="5"/>
      <c r="T563" s="5"/>
      <c r="U563" s="5"/>
      <c r="V563" s="5"/>
    </row>
    <row r="564">
      <c r="F564" s="5"/>
      <c r="H564" s="5"/>
      <c r="J564" s="5"/>
      <c r="L564" s="5"/>
      <c r="T564" s="5"/>
      <c r="U564" s="5"/>
      <c r="V564" s="5"/>
    </row>
    <row r="565">
      <c r="F565" s="5"/>
      <c r="H565" s="5"/>
      <c r="J565" s="5"/>
      <c r="L565" s="5"/>
      <c r="T565" s="5"/>
      <c r="U565" s="5"/>
      <c r="V565" s="5"/>
    </row>
    <row r="566">
      <c r="F566" s="5"/>
      <c r="H566" s="5"/>
      <c r="J566" s="5"/>
      <c r="L566" s="5"/>
      <c r="T566" s="5"/>
      <c r="U566" s="5"/>
      <c r="V566" s="5"/>
    </row>
    <row r="567">
      <c r="F567" s="5"/>
      <c r="H567" s="5"/>
      <c r="J567" s="5"/>
      <c r="L567" s="5"/>
      <c r="T567" s="5"/>
      <c r="U567" s="5"/>
      <c r="V567" s="5"/>
    </row>
    <row r="568">
      <c r="F568" s="5"/>
      <c r="H568" s="5"/>
      <c r="J568" s="5"/>
      <c r="L568" s="5"/>
      <c r="T568" s="5"/>
      <c r="U568" s="5"/>
      <c r="V568" s="5"/>
    </row>
    <row r="569">
      <c r="F569" s="5"/>
      <c r="H569" s="5"/>
      <c r="J569" s="5"/>
      <c r="L569" s="5"/>
      <c r="T569" s="5"/>
      <c r="U569" s="5"/>
      <c r="V569" s="5"/>
    </row>
    <row r="570">
      <c r="F570" s="5"/>
      <c r="H570" s="5"/>
      <c r="J570" s="5"/>
      <c r="L570" s="5"/>
      <c r="T570" s="5"/>
      <c r="U570" s="5"/>
      <c r="V570" s="5"/>
    </row>
    <row r="571">
      <c r="F571" s="5"/>
      <c r="H571" s="5"/>
      <c r="J571" s="5"/>
      <c r="L571" s="5"/>
      <c r="T571" s="5"/>
      <c r="U571" s="5"/>
      <c r="V571" s="5"/>
    </row>
    <row r="572">
      <c r="F572" s="5"/>
      <c r="H572" s="5"/>
      <c r="J572" s="5"/>
      <c r="L572" s="5"/>
      <c r="T572" s="5"/>
      <c r="U572" s="5"/>
      <c r="V572" s="5"/>
    </row>
    <row r="573">
      <c r="F573" s="5"/>
      <c r="H573" s="5"/>
      <c r="J573" s="5"/>
      <c r="L573" s="5"/>
      <c r="T573" s="5"/>
      <c r="U573" s="5"/>
      <c r="V573" s="5"/>
    </row>
    <row r="574">
      <c r="F574" s="5"/>
      <c r="H574" s="5"/>
      <c r="J574" s="5"/>
      <c r="L574" s="5"/>
      <c r="T574" s="5"/>
      <c r="U574" s="5"/>
      <c r="V574" s="5"/>
    </row>
    <row r="575">
      <c r="F575" s="5"/>
      <c r="H575" s="5"/>
      <c r="J575" s="5"/>
      <c r="L575" s="5"/>
      <c r="T575" s="5"/>
      <c r="U575" s="5"/>
      <c r="V575" s="5"/>
    </row>
    <row r="576">
      <c r="F576" s="5"/>
      <c r="H576" s="5"/>
      <c r="J576" s="5"/>
      <c r="L576" s="5"/>
      <c r="T576" s="5"/>
      <c r="U576" s="5"/>
      <c r="V576" s="5"/>
    </row>
    <row r="577">
      <c r="F577" s="5"/>
      <c r="H577" s="5"/>
      <c r="J577" s="5"/>
      <c r="L577" s="5"/>
      <c r="T577" s="5"/>
      <c r="U577" s="5"/>
      <c r="V577" s="5"/>
    </row>
    <row r="578">
      <c r="F578" s="5"/>
      <c r="H578" s="5"/>
      <c r="J578" s="5"/>
      <c r="L578" s="5"/>
      <c r="T578" s="5"/>
      <c r="U578" s="5"/>
      <c r="V578" s="5"/>
    </row>
    <row r="579">
      <c r="F579" s="5"/>
      <c r="H579" s="5"/>
      <c r="J579" s="5"/>
      <c r="L579" s="5"/>
      <c r="T579" s="5"/>
      <c r="U579" s="5"/>
      <c r="V579" s="5"/>
    </row>
    <row r="580">
      <c r="F580" s="5"/>
      <c r="H580" s="5"/>
      <c r="J580" s="5"/>
      <c r="L580" s="5"/>
      <c r="T580" s="5"/>
      <c r="U580" s="5"/>
      <c r="V580" s="5"/>
    </row>
    <row r="581">
      <c r="F581" s="5"/>
      <c r="H581" s="5"/>
      <c r="J581" s="5"/>
      <c r="L581" s="5"/>
      <c r="T581" s="5"/>
      <c r="U581" s="5"/>
      <c r="V581" s="5"/>
    </row>
    <row r="582">
      <c r="F582" s="5"/>
      <c r="H582" s="5"/>
      <c r="J582" s="5"/>
      <c r="L582" s="5"/>
      <c r="T582" s="5"/>
      <c r="U582" s="5"/>
      <c r="V582" s="5"/>
    </row>
    <row r="583">
      <c r="F583" s="5"/>
      <c r="H583" s="5"/>
      <c r="J583" s="5"/>
      <c r="L583" s="5"/>
      <c r="T583" s="5"/>
      <c r="U583" s="5"/>
      <c r="V583" s="5"/>
    </row>
    <row r="584">
      <c r="F584" s="5"/>
      <c r="H584" s="5"/>
      <c r="J584" s="5"/>
      <c r="L584" s="5"/>
      <c r="T584" s="5"/>
      <c r="U584" s="5"/>
      <c r="V584" s="5"/>
    </row>
    <row r="585">
      <c r="F585" s="5"/>
      <c r="H585" s="5"/>
      <c r="J585" s="5"/>
      <c r="L585" s="5"/>
      <c r="T585" s="5"/>
      <c r="U585" s="5"/>
      <c r="V585" s="5"/>
    </row>
    <row r="586">
      <c r="F586" s="5"/>
      <c r="H586" s="5"/>
      <c r="J586" s="5"/>
      <c r="L586" s="5"/>
      <c r="T586" s="5"/>
      <c r="U586" s="5"/>
      <c r="V586" s="5"/>
    </row>
    <row r="587">
      <c r="F587" s="5"/>
      <c r="H587" s="5"/>
      <c r="J587" s="5"/>
      <c r="L587" s="5"/>
      <c r="T587" s="5"/>
      <c r="U587" s="5"/>
      <c r="V587" s="5"/>
    </row>
    <row r="588">
      <c r="F588" s="5"/>
      <c r="H588" s="5"/>
      <c r="J588" s="5"/>
      <c r="L588" s="5"/>
      <c r="T588" s="5"/>
      <c r="U588" s="5"/>
      <c r="V588" s="5"/>
    </row>
    <row r="589">
      <c r="F589" s="5"/>
      <c r="H589" s="5"/>
      <c r="J589" s="5"/>
      <c r="L589" s="5"/>
      <c r="T589" s="5"/>
      <c r="U589" s="5"/>
      <c r="V589" s="5"/>
    </row>
    <row r="590">
      <c r="F590" s="5"/>
      <c r="H590" s="5"/>
      <c r="J590" s="5"/>
      <c r="L590" s="5"/>
      <c r="T590" s="5"/>
      <c r="U590" s="5"/>
      <c r="V590" s="5"/>
    </row>
    <row r="591">
      <c r="F591" s="5"/>
      <c r="H591" s="5"/>
      <c r="J591" s="5"/>
      <c r="L591" s="5"/>
      <c r="T591" s="5"/>
      <c r="U591" s="5"/>
      <c r="V591" s="5"/>
    </row>
    <row r="592">
      <c r="F592" s="5"/>
      <c r="H592" s="5"/>
      <c r="J592" s="5"/>
      <c r="L592" s="5"/>
      <c r="T592" s="5"/>
      <c r="U592" s="5"/>
      <c r="V592" s="5"/>
    </row>
    <row r="593">
      <c r="F593" s="5"/>
      <c r="H593" s="5"/>
      <c r="J593" s="5"/>
      <c r="L593" s="5"/>
      <c r="T593" s="5"/>
      <c r="U593" s="5"/>
      <c r="V593" s="5"/>
    </row>
    <row r="594">
      <c r="F594" s="5"/>
      <c r="H594" s="5"/>
      <c r="J594" s="5"/>
      <c r="L594" s="5"/>
      <c r="T594" s="5"/>
      <c r="U594" s="5"/>
      <c r="V594" s="5"/>
    </row>
    <row r="595">
      <c r="F595" s="5"/>
      <c r="H595" s="5"/>
      <c r="J595" s="5"/>
      <c r="L595" s="5"/>
      <c r="T595" s="5"/>
      <c r="U595" s="5"/>
      <c r="V595" s="5"/>
    </row>
    <row r="596">
      <c r="F596" s="5"/>
      <c r="H596" s="5"/>
      <c r="J596" s="5"/>
      <c r="L596" s="5"/>
      <c r="T596" s="5"/>
      <c r="U596" s="5"/>
      <c r="V596" s="5"/>
    </row>
    <row r="597">
      <c r="F597" s="5"/>
      <c r="H597" s="5"/>
      <c r="J597" s="5"/>
      <c r="L597" s="5"/>
      <c r="T597" s="5"/>
      <c r="U597" s="5"/>
      <c r="V597" s="5"/>
    </row>
    <row r="598">
      <c r="F598" s="5"/>
      <c r="H598" s="5"/>
      <c r="J598" s="5"/>
      <c r="L598" s="5"/>
      <c r="T598" s="5"/>
      <c r="U598" s="5"/>
      <c r="V598" s="5"/>
    </row>
    <row r="599">
      <c r="F599" s="5"/>
      <c r="H599" s="5"/>
      <c r="J599" s="5"/>
      <c r="L599" s="5"/>
      <c r="T599" s="5"/>
      <c r="U599" s="5"/>
      <c r="V599" s="5"/>
    </row>
    <row r="600">
      <c r="F600" s="5"/>
      <c r="H600" s="5"/>
      <c r="J600" s="5"/>
      <c r="L600" s="5"/>
      <c r="T600" s="5"/>
      <c r="U600" s="5"/>
      <c r="V600" s="5"/>
    </row>
    <row r="601">
      <c r="F601" s="5"/>
      <c r="H601" s="5"/>
      <c r="J601" s="5"/>
      <c r="L601" s="5"/>
      <c r="T601" s="5"/>
      <c r="U601" s="5"/>
      <c r="V601" s="5"/>
    </row>
    <row r="602">
      <c r="F602" s="5"/>
      <c r="H602" s="5"/>
      <c r="J602" s="5"/>
      <c r="L602" s="5"/>
      <c r="T602" s="5"/>
      <c r="U602" s="5"/>
      <c r="V602" s="5"/>
    </row>
    <row r="603">
      <c r="F603" s="5"/>
      <c r="H603" s="5"/>
      <c r="J603" s="5"/>
      <c r="L603" s="5"/>
      <c r="T603" s="5"/>
      <c r="U603" s="5"/>
      <c r="V603" s="5"/>
    </row>
    <row r="604">
      <c r="F604" s="5"/>
      <c r="H604" s="5"/>
      <c r="J604" s="5"/>
      <c r="L604" s="5"/>
      <c r="T604" s="5"/>
      <c r="U604" s="5"/>
      <c r="V604" s="5"/>
    </row>
    <row r="605">
      <c r="F605" s="5"/>
      <c r="H605" s="5"/>
      <c r="J605" s="5"/>
      <c r="L605" s="5"/>
      <c r="T605" s="5"/>
      <c r="U605" s="5"/>
      <c r="V605" s="5"/>
    </row>
    <row r="606">
      <c r="F606" s="5"/>
      <c r="H606" s="5"/>
      <c r="J606" s="5"/>
      <c r="L606" s="5"/>
      <c r="T606" s="5"/>
      <c r="U606" s="5"/>
      <c r="V606" s="5"/>
    </row>
    <row r="607">
      <c r="F607" s="5"/>
      <c r="H607" s="5"/>
      <c r="J607" s="5"/>
      <c r="L607" s="5"/>
      <c r="T607" s="5"/>
      <c r="U607" s="5"/>
      <c r="V607" s="5"/>
    </row>
    <row r="608">
      <c r="F608" s="5"/>
      <c r="H608" s="5"/>
      <c r="J608" s="5"/>
      <c r="L608" s="5"/>
      <c r="T608" s="5"/>
      <c r="U608" s="5"/>
      <c r="V608" s="5"/>
    </row>
    <row r="609">
      <c r="F609" s="5"/>
      <c r="H609" s="5"/>
      <c r="J609" s="5"/>
      <c r="L609" s="5"/>
      <c r="T609" s="5"/>
      <c r="U609" s="5"/>
      <c r="V609" s="5"/>
    </row>
    <row r="610">
      <c r="F610" s="5"/>
      <c r="H610" s="5"/>
      <c r="J610" s="5"/>
      <c r="L610" s="5"/>
      <c r="T610" s="5"/>
      <c r="U610" s="5"/>
      <c r="V610" s="5"/>
    </row>
    <row r="611">
      <c r="F611" s="5"/>
      <c r="H611" s="5"/>
      <c r="J611" s="5"/>
      <c r="L611" s="5"/>
      <c r="T611" s="5"/>
      <c r="U611" s="5"/>
      <c r="V611" s="5"/>
    </row>
    <row r="612">
      <c r="F612" s="5"/>
      <c r="H612" s="5"/>
      <c r="J612" s="5"/>
      <c r="L612" s="5"/>
      <c r="T612" s="5"/>
      <c r="U612" s="5"/>
      <c r="V612" s="5"/>
    </row>
    <row r="613">
      <c r="F613" s="5"/>
      <c r="H613" s="5"/>
      <c r="J613" s="5"/>
      <c r="L613" s="5"/>
      <c r="T613" s="5"/>
      <c r="U613" s="5"/>
      <c r="V613" s="5"/>
    </row>
    <row r="614">
      <c r="F614" s="5"/>
      <c r="H614" s="5"/>
      <c r="J614" s="5"/>
      <c r="L614" s="5"/>
      <c r="T614" s="5"/>
      <c r="U614" s="5"/>
      <c r="V614" s="5"/>
    </row>
    <row r="615">
      <c r="F615" s="5"/>
      <c r="H615" s="5"/>
      <c r="J615" s="5"/>
      <c r="L615" s="5"/>
      <c r="T615" s="5"/>
      <c r="U615" s="5"/>
      <c r="V615" s="5"/>
    </row>
    <row r="616">
      <c r="F616" s="5"/>
      <c r="H616" s="5"/>
      <c r="J616" s="5"/>
      <c r="L616" s="5"/>
      <c r="T616" s="5"/>
      <c r="U616" s="5"/>
      <c r="V616" s="5"/>
    </row>
    <row r="617">
      <c r="F617" s="5"/>
      <c r="H617" s="5"/>
      <c r="J617" s="5"/>
      <c r="L617" s="5"/>
      <c r="T617" s="5"/>
      <c r="U617" s="5"/>
      <c r="V617" s="5"/>
    </row>
    <row r="618">
      <c r="F618" s="5"/>
      <c r="H618" s="5"/>
      <c r="J618" s="5"/>
      <c r="L618" s="5"/>
      <c r="T618" s="5"/>
      <c r="U618" s="5"/>
      <c r="V618" s="5"/>
    </row>
    <row r="619">
      <c r="F619" s="5"/>
      <c r="H619" s="5"/>
      <c r="J619" s="5"/>
      <c r="L619" s="5"/>
      <c r="T619" s="5"/>
      <c r="U619" s="5"/>
      <c r="V619" s="5"/>
    </row>
    <row r="620">
      <c r="F620" s="5"/>
      <c r="H620" s="5"/>
      <c r="J620" s="5"/>
      <c r="L620" s="5"/>
      <c r="T620" s="5"/>
      <c r="U620" s="5"/>
      <c r="V620" s="5"/>
    </row>
    <row r="621">
      <c r="F621" s="5"/>
      <c r="H621" s="5"/>
      <c r="J621" s="5"/>
      <c r="L621" s="5"/>
      <c r="T621" s="5"/>
      <c r="U621" s="5"/>
      <c r="V621" s="5"/>
    </row>
    <row r="622">
      <c r="F622" s="5"/>
      <c r="H622" s="5"/>
      <c r="J622" s="5"/>
      <c r="L622" s="5"/>
      <c r="T622" s="5"/>
      <c r="U622" s="5"/>
      <c r="V622" s="5"/>
    </row>
    <row r="623">
      <c r="F623" s="5"/>
      <c r="H623" s="5"/>
      <c r="J623" s="5"/>
      <c r="L623" s="5"/>
      <c r="T623" s="5"/>
      <c r="U623" s="5"/>
      <c r="V623" s="5"/>
    </row>
    <row r="624">
      <c r="F624" s="5"/>
      <c r="H624" s="5"/>
      <c r="J624" s="5"/>
      <c r="L624" s="5"/>
      <c r="T624" s="5"/>
      <c r="U624" s="5"/>
      <c r="V624" s="5"/>
    </row>
    <row r="625">
      <c r="F625" s="5"/>
      <c r="H625" s="5"/>
      <c r="J625" s="5"/>
      <c r="L625" s="5"/>
      <c r="T625" s="5"/>
      <c r="U625" s="5"/>
      <c r="V625" s="5"/>
    </row>
    <row r="626">
      <c r="F626" s="5"/>
      <c r="H626" s="5"/>
      <c r="J626" s="5"/>
      <c r="L626" s="5"/>
      <c r="T626" s="5"/>
      <c r="U626" s="5"/>
      <c r="V626" s="5"/>
    </row>
    <row r="627">
      <c r="F627" s="5"/>
      <c r="H627" s="5"/>
      <c r="J627" s="5"/>
      <c r="L627" s="5"/>
      <c r="T627" s="5"/>
      <c r="U627" s="5"/>
      <c r="V627" s="5"/>
    </row>
    <row r="628">
      <c r="F628" s="5"/>
      <c r="H628" s="5"/>
      <c r="J628" s="5"/>
      <c r="L628" s="5"/>
      <c r="T628" s="5"/>
      <c r="U628" s="5"/>
      <c r="V628" s="5"/>
    </row>
    <row r="629">
      <c r="F629" s="5"/>
      <c r="H629" s="5"/>
      <c r="J629" s="5"/>
      <c r="L629" s="5"/>
      <c r="T629" s="5"/>
      <c r="U629" s="5"/>
      <c r="V629" s="5"/>
    </row>
    <row r="630">
      <c r="F630" s="5"/>
      <c r="H630" s="5"/>
      <c r="J630" s="5"/>
      <c r="L630" s="5"/>
      <c r="T630" s="5"/>
      <c r="U630" s="5"/>
      <c r="V630" s="5"/>
    </row>
    <row r="631">
      <c r="F631" s="5"/>
      <c r="H631" s="5"/>
      <c r="J631" s="5"/>
      <c r="L631" s="5"/>
      <c r="T631" s="5"/>
      <c r="U631" s="5"/>
      <c r="V631" s="5"/>
    </row>
    <row r="632">
      <c r="F632" s="5"/>
      <c r="H632" s="5"/>
      <c r="J632" s="5"/>
      <c r="L632" s="5"/>
      <c r="T632" s="5"/>
      <c r="U632" s="5"/>
      <c r="V632" s="5"/>
    </row>
    <row r="633">
      <c r="F633" s="5"/>
      <c r="H633" s="5"/>
      <c r="J633" s="5"/>
      <c r="L633" s="5"/>
      <c r="T633" s="5"/>
      <c r="U633" s="5"/>
      <c r="V633" s="5"/>
    </row>
    <row r="634">
      <c r="F634" s="5"/>
      <c r="H634" s="5"/>
      <c r="J634" s="5"/>
      <c r="L634" s="5"/>
      <c r="T634" s="5"/>
      <c r="U634" s="5"/>
      <c r="V634" s="5"/>
    </row>
    <row r="635">
      <c r="F635" s="5"/>
      <c r="H635" s="5"/>
      <c r="J635" s="5"/>
      <c r="L635" s="5"/>
      <c r="T635" s="5"/>
      <c r="U635" s="5"/>
      <c r="V635" s="5"/>
    </row>
    <row r="636">
      <c r="F636" s="5"/>
      <c r="H636" s="5"/>
      <c r="J636" s="5"/>
      <c r="L636" s="5"/>
      <c r="T636" s="5"/>
      <c r="U636" s="5"/>
      <c r="V636" s="5"/>
    </row>
    <row r="637">
      <c r="F637" s="5"/>
      <c r="H637" s="5"/>
      <c r="J637" s="5"/>
      <c r="L637" s="5"/>
      <c r="T637" s="5"/>
      <c r="U637" s="5"/>
      <c r="V637" s="5"/>
    </row>
    <row r="638">
      <c r="F638" s="5"/>
      <c r="H638" s="5"/>
      <c r="J638" s="5"/>
      <c r="L638" s="5"/>
      <c r="T638" s="5"/>
      <c r="U638" s="5"/>
      <c r="V638" s="5"/>
    </row>
    <row r="639">
      <c r="F639" s="5"/>
      <c r="H639" s="5"/>
      <c r="J639" s="5"/>
      <c r="L639" s="5"/>
      <c r="T639" s="5"/>
      <c r="U639" s="5"/>
      <c r="V639" s="5"/>
    </row>
    <row r="640">
      <c r="F640" s="5"/>
      <c r="H640" s="5"/>
      <c r="J640" s="5"/>
      <c r="L640" s="5"/>
      <c r="T640" s="5"/>
      <c r="U640" s="5"/>
      <c r="V640" s="5"/>
    </row>
    <row r="641">
      <c r="F641" s="5"/>
      <c r="H641" s="5"/>
      <c r="J641" s="5"/>
      <c r="L641" s="5"/>
      <c r="T641" s="5"/>
      <c r="U641" s="5"/>
      <c r="V641" s="5"/>
    </row>
    <row r="642">
      <c r="F642" s="5"/>
      <c r="H642" s="5"/>
      <c r="J642" s="5"/>
      <c r="L642" s="5"/>
      <c r="T642" s="5"/>
      <c r="U642" s="5"/>
      <c r="V642" s="5"/>
    </row>
    <row r="643">
      <c r="F643" s="5"/>
      <c r="H643" s="5"/>
      <c r="J643" s="5"/>
      <c r="L643" s="5"/>
      <c r="T643" s="5"/>
      <c r="U643" s="5"/>
      <c r="V643" s="5"/>
    </row>
    <row r="644">
      <c r="F644" s="5"/>
      <c r="H644" s="5"/>
      <c r="J644" s="5"/>
      <c r="L644" s="5"/>
      <c r="T644" s="5"/>
      <c r="U644" s="5"/>
      <c r="V644" s="5"/>
    </row>
    <row r="645">
      <c r="F645" s="5"/>
      <c r="H645" s="5"/>
      <c r="J645" s="5"/>
      <c r="L645" s="5"/>
      <c r="T645" s="5"/>
      <c r="U645" s="5"/>
      <c r="V645" s="5"/>
    </row>
    <row r="646">
      <c r="F646" s="5"/>
      <c r="H646" s="5"/>
      <c r="J646" s="5"/>
      <c r="L646" s="5"/>
      <c r="T646" s="5"/>
      <c r="U646" s="5"/>
      <c r="V646" s="5"/>
    </row>
    <row r="647">
      <c r="F647" s="5"/>
      <c r="H647" s="5"/>
      <c r="J647" s="5"/>
      <c r="L647" s="5"/>
      <c r="T647" s="5"/>
      <c r="U647" s="5"/>
      <c r="V647" s="5"/>
    </row>
    <row r="648">
      <c r="F648" s="5"/>
      <c r="H648" s="5"/>
      <c r="J648" s="5"/>
      <c r="L648" s="5"/>
      <c r="T648" s="5"/>
      <c r="U648" s="5"/>
      <c r="V648" s="5"/>
    </row>
    <row r="649">
      <c r="F649" s="5"/>
      <c r="H649" s="5"/>
      <c r="J649" s="5"/>
      <c r="L649" s="5"/>
      <c r="T649" s="5"/>
      <c r="U649" s="5"/>
      <c r="V649" s="5"/>
    </row>
    <row r="650">
      <c r="F650" s="5"/>
      <c r="H650" s="5"/>
      <c r="J650" s="5"/>
      <c r="L650" s="5"/>
      <c r="T650" s="5"/>
      <c r="U650" s="5"/>
      <c r="V650" s="5"/>
    </row>
    <row r="651">
      <c r="F651" s="5"/>
      <c r="H651" s="5"/>
      <c r="J651" s="5"/>
      <c r="L651" s="5"/>
      <c r="T651" s="5"/>
      <c r="U651" s="5"/>
      <c r="V651" s="5"/>
    </row>
    <row r="652">
      <c r="F652" s="5"/>
      <c r="H652" s="5"/>
      <c r="J652" s="5"/>
      <c r="L652" s="5"/>
      <c r="T652" s="5"/>
      <c r="U652" s="5"/>
      <c r="V652" s="5"/>
    </row>
    <row r="653">
      <c r="F653" s="5"/>
      <c r="H653" s="5"/>
      <c r="J653" s="5"/>
      <c r="L653" s="5"/>
      <c r="T653" s="5"/>
      <c r="U653" s="5"/>
      <c r="V653" s="5"/>
    </row>
    <row r="654">
      <c r="F654" s="5"/>
      <c r="H654" s="5"/>
      <c r="J654" s="5"/>
      <c r="L654" s="5"/>
      <c r="T654" s="5"/>
      <c r="U654" s="5"/>
      <c r="V654" s="5"/>
    </row>
    <row r="655">
      <c r="F655" s="5"/>
      <c r="H655" s="5"/>
      <c r="J655" s="5"/>
      <c r="L655" s="5"/>
      <c r="T655" s="5"/>
      <c r="U655" s="5"/>
      <c r="V655" s="5"/>
    </row>
    <row r="656">
      <c r="F656" s="5"/>
      <c r="H656" s="5"/>
      <c r="J656" s="5"/>
      <c r="L656" s="5"/>
      <c r="T656" s="5"/>
      <c r="U656" s="5"/>
      <c r="V656" s="5"/>
    </row>
    <row r="657">
      <c r="F657" s="5"/>
      <c r="H657" s="5"/>
      <c r="J657" s="5"/>
      <c r="L657" s="5"/>
      <c r="T657" s="5"/>
      <c r="U657" s="5"/>
      <c r="V657" s="5"/>
    </row>
    <row r="658">
      <c r="F658" s="5"/>
      <c r="H658" s="5"/>
      <c r="J658" s="5"/>
      <c r="L658" s="5"/>
      <c r="T658" s="5"/>
      <c r="U658" s="5"/>
      <c r="V658" s="5"/>
    </row>
    <row r="659">
      <c r="F659" s="5"/>
      <c r="H659" s="5"/>
      <c r="J659" s="5"/>
      <c r="L659" s="5"/>
      <c r="T659" s="5"/>
      <c r="U659" s="5"/>
      <c r="V659" s="5"/>
    </row>
    <row r="660">
      <c r="F660" s="5"/>
      <c r="H660" s="5"/>
      <c r="J660" s="5"/>
      <c r="L660" s="5"/>
      <c r="T660" s="5"/>
      <c r="U660" s="5"/>
      <c r="V660" s="5"/>
    </row>
    <row r="661">
      <c r="F661" s="5"/>
      <c r="H661" s="5"/>
      <c r="J661" s="5"/>
      <c r="L661" s="5"/>
      <c r="T661" s="5"/>
      <c r="U661" s="5"/>
      <c r="V661" s="5"/>
    </row>
    <row r="662">
      <c r="F662" s="5"/>
      <c r="H662" s="5"/>
      <c r="J662" s="5"/>
      <c r="L662" s="5"/>
      <c r="T662" s="5"/>
      <c r="U662" s="5"/>
      <c r="V662" s="5"/>
    </row>
    <row r="663">
      <c r="F663" s="5"/>
      <c r="H663" s="5"/>
      <c r="J663" s="5"/>
      <c r="L663" s="5"/>
      <c r="T663" s="5"/>
      <c r="U663" s="5"/>
      <c r="V663" s="5"/>
    </row>
    <row r="664">
      <c r="F664" s="5"/>
      <c r="H664" s="5"/>
      <c r="J664" s="5"/>
      <c r="L664" s="5"/>
      <c r="T664" s="5"/>
      <c r="U664" s="5"/>
      <c r="V664" s="5"/>
    </row>
    <row r="665">
      <c r="F665" s="5"/>
      <c r="H665" s="5"/>
      <c r="J665" s="5"/>
      <c r="L665" s="5"/>
      <c r="T665" s="5"/>
      <c r="U665" s="5"/>
      <c r="V665" s="5"/>
    </row>
    <row r="666">
      <c r="F666" s="5"/>
      <c r="H666" s="5"/>
      <c r="J666" s="5"/>
      <c r="L666" s="5"/>
      <c r="T666" s="5"/>
      <c r="U666" s="5"/>
      <c r="V666" s="5"/>
    </row>
    <row r="667">
      <c r="F667" s="5"/>
      <c r="H667" s="5"/>
      <c r="J667" s="5"/>
      <c r="L667" s="5"/>
      <c r="T667" s="5"/>
      <c r="U667" s="5"/>
      <c r="V667" s="5"/>
    </row>
    <row r="668">
      <c r="F668" s="5"/>
      <c r="H668" s="5"/>
      <c r="J668" s="5"/>
      <c r="L668" s="5"/>
      <c r="T668" s="5"/>
      <c r="U668" s="5"/>
      <c r="V668" s="5"/>
    </row>
    <row r="669">
      <c r="F669" s="5"/>
      <c r="H669" s="5"/>
      <c r="J669" s="5"/>
      <c r="L669" s="5"/>
      <c r="T669" s="5"/>
      <c r="U669" s="5"/>
      <c r="V669" s="5"/>
    </row>
    <row r="670">
      <c r="F670" s="5"/>
      <c r="H670" s="5"/>
      <c r="J670" s="5"/>
      <c r="L670" s="5"/>
      <c r="T670" s="5"/>
      <c r="U670" s="5"/>
      <c r="V670" s="5"/>
    </row>
    <row r="671">
      <c r="F671" s="5"/>
      <c r="H671" s="5"/>
      <c r="J671" s="5"/>
      <c r="L671" s="5"/>
      <c r="T671" s="5"/>
      <c r="U671" s="5"/>
      <c r="V671" s="5"/>
    </row>
    <row r="672">
      <c r="F672" s="5"/>
      <c r="H672" s="5"/>
      <c r="J672" s="5"/>
      <c r="L672" s="5"/>
      <c r="T672" s="5"/>
      <c r="U672" s="5"/>
      <c r="V672" s="5"/>
    </row>
    <row r="673">
      <c r="F673" s="5"/>
      <c r="H673" s="5"/>
      <c r="J673" s="5"/>
      <c r="L673" s="5"/>
      <c r="T673" s="5"/>
      <c r="U673" s="5"/>
      <c r="V673" s="5"/>
    </row>
    <row r="674">
      <c r="F674" s="5"/>
      <c r="H674" s="5"/>
      <c r="J674" s="5"/>
      <c r="L674" s="5"/>
      <c r="T674" s="5"/>
      <c r="U674" s="5"/>
      <c r="V674" s="5"/>
    </row>
    <row r="675">
      <c r="F675" s="5"/>
      <c r="H675" s="5"/>
      <c r="J675" s="5"/>
      <c r="L675" s="5"/>
      <c r="T675" s="5"/>
      <c r="U675" s="5"/>
      <c r="V675" s="5"/>
    </row>
    <row r="676">
      <c r="F676" s="5"/>
      <c r="H676" s="5"/>
      <c r="J676" s="5"/>
      <c r="L676" s="5"/>
      <c r="T676" s="5"/>
      <c r="U676" s="5"/>
      <c r="V676" s="5"/>
    </row>
    <row r="677">
      <c r="F677" s="5"/>
      <c r="H677" s="5"/>
      <c r="J677" s="5"/>
      <c r="L677" s="5"/>
      <c r="T677" s="5"/>
      <c r="U677" s="5"/>
      <c r="V677" s="5"/>
    </row>
    <row r="678">
      <c r="F678" s="5"/>
      <c r="H678" s="5"/>
      <c r="J678" s="5"/>
      <c r="L678" s="5"/>
      <c r="T678" s="5"/>
      <c r="U678" s="5"/>
      <c r="V678" s="5"/>
    </row>
    <row r="679">
      <c r="F679" s="5"/>
      <c r="H679" s="5"/>
      <c r="J679" s="5"/>
      <c r="L679" s="5"/>
      <c r="T679" s="5"/>
      <c r="U679" s="5"/>
      <c r="V679" s="5"/>
    </row>
    <row r="680">
      <c r="F680" s="5"/>
      <c r="H680" s="5"/>
      <c r="J680" s="5"/>
      <c r="L680" s="5"/>
      <c r="T680" s="5"/>
      <c r="U680" s="5"/>
      <c r="V680" s="5"/>
    </row>
    <row r="681">
      <c r="F681" s="5"/>
      <c r="H681" s="5"/>
      <c r="J681" s="5"/>
      <c r="L681" s="5"/>
      <c r="T681" s="5"/>
      <c r="U681" s="5"/>
      <c r="V681" s="5"/>
    </row>
    <row r="682">
      <c r="F682" s="5"/>
      <c r="H682" s="5"/>
      <c r="J682" s="5"/>
      <c r="L682" s="5"/>
      <c r="T682" s="5"/>
      <c r="U682" s="5"/>
      <c r="V682" s="5"/>
    </row>
    <row r="683">
      <c r="F683" s="5"/>
      <c r="H683" s="5"/>
      <c r="J683" s="5"/>
      <c r="L683" s="5"/>
      <c r="T683" s="5"/>
      <c r="U683" s="5"/>
      <c r="V683" s="5"/>
    </row>
    <row r="684">
      <c r="F684" s="5"/>
      <c r="H684" s="5"/>
      <c r="J684" s="5"/>
      <c r="L684" s="5"/>
      <c r="T684" s="5"/>
      <c r="U684" s="5"/>
      <c r="V684" s="5"/>
    </row>
    <row r="685">
      <c r="F685" s="5"/>
      <c r="H685" s="5"/>
      <c r="J685" s="5"/>
      <c r="L685" s="5"/>
      <c r="T685" s="5"/>
      <c r="U685" s="5"/>
      <c r="V685" s="5"/>
    </row>
    <row r="686">
      <c r="F686" s="5"/>
      <c r="H686" s="5"/>
      <c r="J686" s="5"/>
      <c r="L686" s="5"/>
      <c r="T686" s="5"/>
      <c r="U686" s="5"/>
      <c r="V686" s="5"/>
    </row>
    <row r="687">
      <c r="F687" s="5"/>
      <c r="H687" s="5"/>
      <c r="J687" s="5"/>
      <c r="L687" s="5"/>
      <c r="T687" s="5"/>
      <c r="U687" s="5"/>
      <c r="V687" s="5"/>
    </row>
    <row r="688">
      <c r="F688" s="5"/>
      <c r="H688" s="5"/>
      <c r="J688" s="5"/>
      <c r="L688" s="5"/>
      <c r="T688" s="5"/>
      <c r="U688" s="5"/>
      <c r="V688" s="5"/>
    </row>
    <row r="689">
      <c r="F689" s="5"/>
      <c r="H689" s="5"/>
      <c r="J689" s="5"/>
      <c r="L689" s="5"/>
      <c r="T689" s="5"/>
      <c r="U689" s="5"/>
      <c r="V689" s="5"/>
    </row>
    <row r="690">
      <c r="F690" s="5"/>
      <c r="H690" s="5"/>
      <c r="J690" s="5"/>
      <c r="L690" s="5"/>
      <c r="T690" s="5"/>
      <c r="U690" s="5"/>
      <c r="V690" s="5"/>
    </row>
    <row r="691">
      <c r="F691" s="5"/>
      <c r="H691" s="5"/>
      <c r="J691" s="5"/>
      <c r="L691" s="5"/>
      <c r="T691" s="5"/>
      <c r="U691" s="5"/>
      <c r="V691" s="5"/>
    </row>
    <row r="692">
      <c r="F692" s="5"/>
      <c r="H692" s="5"/>
      <c r="J692" s="5"/>
      <c r="L692" s="5"/>
      <c r="T692" s="5"/>
      <c r="U692" s="5"/>
      <c r="V692" s="5"/>
    </row>
    <row r="693">
      <c r="F693" s="5"/>
      <c r="H693" s="5"/>
      <c r="J693" s="5"/>
      <c r="L693" s="5"/>
      <c r="T693" s="5"/>
      <c r="U693" s="5"/>
      <c r="V693" s="5"/>
    </row>
    <row r="694">
      <c r="F694" s="5"/>
      <c r="H694" s="5"/>
      <c r="J694" s="5"/>
      <c r="L694" s="5"/>
      <c r="T694" s="5"/>
      <c r="U694" s="5"/>
      <c r="V694" s="5"/>
    </row>
    <row r="695">
      <c r="F695" s="5"/>
      <c r="H695" s="5"/>
      <c r="J695" s="5"/>
      <c r="L695" s="5"/>
      <c r="T695" s="5"/>
      <c r="U695" s="5"/>
      <c r="V695" s="5"/>
    </row>
    <row r="696">
      <c r="F696" s="5"/>
      <c r="H696" s="5"/>
      <c r="J696" s="5"/>
      <c r="L696" s="5"/>
      <c r="T696" s="5"/>
      <c r="U696" s="5"/>
      <c r="V696" s="5"/>
    </row>
    <row r="697">
      <c r="F697" s="5"/>
      <c r="H697" s="5"/>
      <c r="J697" s="5"/>
      <c r="L697" s="5"/>
      <c r="T697" s="5"/>
      <c r="U697" s="5"/>
      <c r="V697" s="5"/>
    </row>
    <row r="698">
      <c r="F698" s="5"/>
      <c r="H698" s="5"/>
      <c r="J698" s="5"/>
      <c r="L698" s="5"/>
      <c r="T698" s="5"/>
      <c r="U698" s="5"/>
      <c r="V698" s="5"/>
    </row>
    <row r="699">
      <c r="F699" s="5"/>
      <c r="H699" s="5"/>
      <c r="J699" s="5"/>
      <c r="L699" s="5"/>
      <c r="T699" s="5"/>
      <c r="U699" s="5"/>
      <c r="V699" s="5"/>
    </row>
    <row r="700">
      <c r="F700" s="5"/>
      <c r="H700" s="5"/>
      <c r="J700" s="5"/>
      <c r="L700" s="5"/>
      <c r="T700" s="5"/>
      <c r="U700" s="5"/>
      <c r="V700" s="5"/>
    </row>
    <row r="701">
      <c r="F701" s="5"/>
      <c r="H701" s="5"/>
      <c r="J701" s="5"/>
      <c r="L701" s="5"/>
      <c r="T701" s="5"/>
      <c r="U701" s="5"/>
      <c r="V701" s="5"/>
    </row>
    <row r="702">
      <c r="F702" s="5"/>
      <c r="H702" s="5"/>
      <c r="J702" s="5"/>
      <c r="L702" s="5"/>
      <c r="T702" s="5"/>
      <c r="U702" s="5"/>
      <c r="V702" s="5"/>
    </row>
    <row r="703">
      <c r="F703" s="5"/>
      <c r="H703" s="5"/>
      <c r="J703" s="5"/>
      <c r="L703" s="5"/>
      <c r="T703" s="5"/>
      <c r="U703" s="5"/>
      <c r="V703" s="5"/>
    </row>
    <row r="704">
      <c r="F704" s="5"/>
      <c r="H704" s="5"/>
      <c r="J704" s="5"/>
      <c r="L704" s="5"/>
      <c r="T704" s="5"/>
      <c r="U704" s="5"/>
      <c r="V704" s="5"/>
    </row>
    <row r="705">
      <c r="F705" s="5"/>
      <c r="H705" s="5"/>
      <c r="J705" s="5"/>
      <c r="L705" s="5"/>
      <c r="T705" s="5"/>
      <c r="U705" s="5"/>
      <c r="V705" s="5"/>
    </row>
    <row r="706">
      <c r="F706" s="5"/>
      <c r="H706" s="5"/>
      <c r="J706" s="5"/>
      <c r="L706" s="5"/>
      <c r="T706" s="5"/>
      <c r="U706" s="5"/>
      <c r="V706" s="5"/>
    </row>
    <row r="707">
      <c r="F707" s="5"/>
      <c r="H707" s="5"/>
      <c r="J707" s="5"/>
      <c r="L707" s="5"/>
      <c r="T707" s="5"/>
      <c r="U707" s="5"/>
      <c r="V707" s="5"/>
    </row>
    <row r="708">
      <c r="F708" s="5"/>
      <c r="H708" s="5"/>
      <c r="J708" s="5"/>
      <c r="L708" s="5"/>
      <c r="T708" s="5"/>
      <c r="U708" s="5"/>
      <c r="V708" s="5"/>
    </row>
    <row r="709">
      <c r="F709" s="5"/>
      <c r="H709" s="5"/>
      <c r="J709" s="5"/>
      <c r="L709" s="5"/>
      <c r="T709" s="5"/>
      <c r="U709" s="5"/>
      <c r="V709" s="5"/>
    </row>
    <row r="710">
      <c r="F710" s="5"/>
      <c r="H710" s="5"/>
      <c r="J710" s="5"/>
      <c r="L710" s="5"/>
      <c r="T710" s="5"/>
      <c r="U710" s="5"/>
      <c r="V710" s="5"/>
    </row>
    <row r="711">
      <c r="F711" s="5"/>
      <c r="H711" s="5"/>
      <c r="J711" s="5"/>
      <c r="L711" s="5"/>
      <c r="T711" s="5"/>
      <c r="U711" s="5"/>
      <c r="V711" s="5"/>
    </row>
    <row r="712">
      <c r="F712" s="5"/>
      <c r="H712" s="5"/>
      <c r="J712" s="5"/>
      <c r="L712" s="5"/>
      <c r="T712" s="5"/>
      <c r="U712" s="5"/>
      <c r="V712" s="5"/>
    </row>
    <row r="713">
      <c r="F713" s="5"/>
      <c r="H713" s="5"/>
      <c r="J713" s="5"/>
      <c r="L713" s="5"/>
      <c r="T713" s="5"/>
      <c r="U713" s="5"/>
      <c r="V713" s="5"/>
    </row>
    <row r="714">
      <c r="F714" s="5"/>
      <c r="H714" s="5"/>
      <c r="J714" s="5"/>
      <c r="L714" s="5"/>
      <c r="T714" s="5"/>
      <c r="U714" s="5"/>
      <c r="V714" s="5"/>
    </row>
    <row r="715">
      <c r="F715" s="5"/>
      <c r="H715" s="5"/>
      <c r="J715" s="5"/>
      <c r="L715" s="5"/>
      <c r="T715" s="5"/>
      <c r="U715" s="5"/>
      <c r="V715" s="5"/>
    </row>
    <row r="716">
      <c r="F716" s="5"/>
      <c r="H716" s="5"/>
      <c r="J716" s="5"/>
      <c r="L716" s="5"/>
      <c r="T716" s="5"/>
      <c r="U716" s="5"/>
      <c r="V716" s="5"/>
    </row>
    <row r="717">
      <c r="F717" s="5"/>
      <c r="H717" s="5"/>
      <c r="J717" s="5"/>
      <c r="L717" s="5"/>
      <c r="T717" s="5"/>
      <c r="U717" s="5"/>
      <c r="V717" s="5"/>
    </row>
    <row r="718">
      <c r="F718" s="5"/>
      <c r="H718" s="5"/>
      <c r="J718" s="5"/>
      <c r="L718" s="5"/>
      <c r="T718" s="5"/>
      <c r="U718" s="5"/>
      <c r="V718" s="5"/>
    </row>
    <row r="719">
      <c r="F719" s="5"/>
      <c r="H719" s="5"/>
      <c r="J719" s="5"/>
      <c r="L719" s="5"/>
      <c r="T719" s="5"/>
      <c r="U719" s="5"/>
      <c r="V719" s="5"/>
    </row>
    <row r="720">
      <c r="F720" s="5"/>
      <c r="H720" s="5"/>
      <c r="J720" s="5"/>
      <c r="L720" s="5"/>
      <c r="T720" s="5"/>
      <c r="U720" s="5"/>
      <c r="V720" s="5"/>
    </row>
    <row r="721">
      <c r="F721" s="5"/>
      <c r="H721" s="5"/>
      <c r="J721" s="5"/>
      <c r="L721" s="5"/>
      <c r="T721" s="5"/>
      <c r="U721" s="5"/>
      <c r="V721" s="5"/>
    </row>
    <row r="722">
      <c r="F722" s="5"/>
      <c r="H722" s="5"/>
      <c r="J722" s="5"/>
      <c r="L722" s="5"/>
      <c r="T722" s="5"/>
      <c r="U722" s="5"/>
      <c r="V722" s="5"/>
    </row>
    <row r="723">
      <c r="F723" s="5"/>
      <c r="H723" s="5"/>
      <c r="J723" s="5"/>
      <c r="L723" s="5"/>
      <c r="T723" s="5"/>
      <c r="U723" s="5"/>
      <c r="V723" s="5"/>
    </row>
    <row r="724">
      <c r="F724" s="5"/>
      <c r="H724" s="5"/>
      <c r="J724" s="5"/>
      <c r="L724" s="5"/>
      <c r="T724" s="5"/>
      <c r="U724" s="5"/>
      <c r="V724" s="5"/>
    </row>
    <row r="725">
      <c r="F725" s="5"/>
      <c r="H725" s="5"/>
      <c r="J725" s="5"/>
      <c r="L725" s="5"/>
      <c r="T725" s="5"/>
      <c r="U725" s="5"/>
      <c r="V725" s="5"/>
    </row>
    <row r="726">
      <c r="F726" s="5"/>
      <c r="H726" s="5"/>
      <c r="J726" s="5"/>
      <c r="L726" s="5"/>
      <c r="T726" s="5"/>
      <c r="U726" s="5"/>
      <c r="V726" s="5"/>
    </row>
    <row r="727">
      <c r="F727" s="5"/>
      <c r="H727" s="5"/>
      <c r="J727" s="5"/>
      <c r="L727" s="5"/>
      <c r="T727" s="5"/>
      <c r="U727" s="5"/>
      <c r="V727" s="5"/>
    </row>
    <row r="728">
      <c r="F728" s="5"/>
      <c r="H728" s="5"/>
      <c r="J728" s="5"/>
      <c r="L728" s="5"/>
      <c r="T728" s="5"/>
      <c r="U728" s="5"/>
      <c r="V728" s="5"/>
    </row>
    <row r="729">
      <c r="F729" s="5"/>
      <c r="H729" s="5"/>
      <c r="J729" s="5"/>
      <c r="L729" s="5"/>
      <c r="T729" s="5"/>
      <c r="U729" s="5"/>
      <c r="V729" s="5"/>
    </row>
    <row r="730">
      <c r="F730" s="5"/>
      <c r="H730" s="5"/>
      <c r="J730" s="5"/>
      <c r="L730" s="5"/>
      <c r="T730" s="5"/>
      <c r="U730" s="5"/>
      <c r="V730" s="5"/>
    </row>
    <row r="731">
      <c r="F731" s="5"/>
      <c r="H731" s="5"/>
      <c r="J731" s="5"/>
      <c r="L731" s="5"/>
      <c r="T731" s="5"/>
      <c r="U731" s="5"/>
      <c r="V731" s="5"/>
    </row>
    <row r="732">
      <c r="F732" s="5"/>
      <c r="H732" s="5"/>
      <c r="J732" s="5"/>
      <c r="L732" s="5"/>
      <c r="T732" s="5"/>
      <c r="U732" s="5"/>
      <c r="V732" s="5"/>
    </row>
    <row r="733">
      <c r="F733" s="5"/>
      <c r="H733" s="5"/>
      <c r="J733" s="5"/>
      <c r="L733" s="5"/>
      <c r="T733" s="5"/>
      <c r="U733" s="5"/>
      <c r="V733" s="5"/>
    </row>
    <row r="734">
      <c r="F734" s="5"/>
      <c r="H734" s="5"/>
      <c r="J734" s="5"/>
      <c r="L734" s="5"/>
      <c r="T734" s="5"/>
      <c r="U734" s="5"/>
      <c r="V734" s="5"/>
    </row>
    <row r="735">
      <c r="F735" s="5"/>
      <c r="H735" s="5"/>
      <c r="J735" s="5"/>
      <c r="L735" s="5"/>
      <c r="T735" s="5"/>
      <c r="U735" s="5"/>
      <c r="V735" s="5"/>
    </row>
    <row r="736">
      <c r="F736" s="5"/>
      <c r="H736" s="5"/>
      <c r="J736" s="5"/>
      <c r="L736" s="5"/>
      <c r="T736" s="5"/>
      <c r="U736" s="5"/>
      <c r="V736" s="5"/>
    </row>
    <row r="737">
      <c r="F737" s="5"/>
      <c r="H737" s="5"/>
      <c r="J737" s="5"/>
      <c r="L737" s="5"/>
      <c r="T737" s="5"/>
      <c r="U737" s="5"/>
      <c r="V737" s="5"/>
    </row>
    <row r="738">
      <c r="F738" s="5"/>
      <c r="H738" s="5"/>
      <c r="J738" s="5"/>
      <c r="L738" s="5"/>
      <c r="T738" s="5"/>
      <c r="U738" s="5"/>
      <c r="V738" s="5"/>
    </row>
    <row r="739">
      <c r="F739" s="5"/>
      <c r="H739" s="5"/>
      <c r="J739" s="5"/>
      <c r="L739" s="5"/>
      <c r="T739" s="5"/>
      <c r="U739" s="5"/>
      <c r="V739" s="5"/>
    </row>
    <row r="740">
      <c r="F740" s="5"/>
      <c r="H740" s="5"/>
      <c r="J740" s="5"/>
      <c r="L740" s="5"/>
      <c r="T740" s="5"/>
      <c r="U740" s="5"/>
      <c r="V740" s="5"/>
    </row>
    <row r="741">
      <c r="F741" s="5"/>
      <c r="H741" s="5"/>
      <c r="J741" s="5"/>
      <c r="L741" s="5"/>
      <c r="T741" s="5"/>
      <c r="U741" s="5"/>
      <c r="V741" s="5"/>
    </row>
    <row r="742">
      <c r="F742" s="5"/>
      <c r="H742" s="5"/>
      <c r="J742" s="5"/>
      <c r="L742" s="5"/>
      <c r="T742" s="5"/>
      <c r="U742" s="5"/>
      <c r="V742" s="5"/>
    </row>
    <row r="743">
      <c r="F743" s="5"/>
      <c r="H743" s="5"/>
      <c r="J743" s="5"/>
      <c r="L743" s="5"/>
      <c r="T743" s="5"/>
      <c r="U743" s="5"/>
      <c r="V743" s="5"/>
    </row>
    <row r="744">
      <c r="F744" s="5"/>
      <c r="H744" s="5"/>
      <c r="J744" s="5"/>
      <c r="L744" s="5"/>
      <c r="T744" s="5"/>
      <c r="U744" s="5"/>
      <c r="V744" s="5"/>
    </row>
    <row r="745">
      <c r="F745" s="5"/>
      <c r="H745" s="5"/>
      <c r="J745" s="5"/>
      <c r="L745" s="5"/>
      <c r="T745" s="5"/>
      <c r="U745" s="5"/>
      <c r="V745" s="5"/>
    </row>
    <row r="746">
      <c r="F746" s="5"/>
      <c r="H746" s="5"/>
      <c r="J746" s="5"/>
      <c r="L746" s="5"/>
      <c r="T746" s="5"/>
      <c r="U746" s="5"/>
      <c r="V746" s="5"/>
    </row>
    <row r="747">
      <c r="F747" s="5"/>
      <c r="H747" s="5"/>
      <c r="J747" s="5"/>
      <c r="L747" s="5"/>
      <c r="T747" s="5"/>
      <c r="U747" s="5"/>
      <c r="V747" s="5"/>
    </row>
    <row r="748">
      <c r="F748" s="5"/>
      <c r="H748" s="5"/>
      <c r="J748" s="5"/>
      <c r="L748" s="5"/>
      <c r="T748" s="5"/>
      <c r="U748" s="5"/>
      <c r="V748" s="5"/>
    </row>
    <row r="749">
      <c r="F749" s="5"/>
      <c r="H749" s="5"/>
      <c r="J749" s="5"/>
      <c r="L749" s="5"/>
      <c r="T749" s="5"/>
      <c r="U749" s="5"/>
      <c r="V749" s="5"/>
    </row>
    <row r="750">
      <c r="F750" s="5"/>
      <c r="H750" s="5"/>
      <c r="J750" s="5"/>
      <c r="L750" s="5"/>
      <c r="T750" s="5"/>
      <c r="U750" s="5"/>
      <c r="V750" s="5"/>
    </row>
    <row r="751">
      <c r="F751" s="5"/>
      <c r="H751" s="5"/>
      <c r="J751" s="5"/>
      <c r="L751" s="5"/>
      <c r="T751" s="5"/>
      <c r="U751" s="5"/>
      <c r="V751" s="5"/>
    </row>
    <row r="752">
      <c r="F752" s="5"/>
      <c r="H752" s="5"/>
      <c r="J752" s="5"/>
      <c r="L752" s="5"/>
      <c r="T752" s="5"/>
      <c r="U752" s="5"/>
      <c r="V752" s="5"/>
    </row>
    <row r="753">
      <c r="F753" s="5"/>
      <c r="H753" s="5"/>
      <c r="J753" s="5"/>
      <c r="L753" s="5"/>
      <c r="T753" s="5"/>
      <c r="U753" s="5"/>
      <c r="V753" s="5"/>
    </row>
    <row r="754">
      <c r="F754" s="5"/>
      <c r="H754" s="5"/>
      <c r="J754" s="5"/>
      <c r="L754" s="5"/>
      <c r="T754" s="5"/>
      <c r="U754" s="5"/>
      <c r="V754" s="5"/>
    </row>
    <row r="755">
      <c r="F755" s="5"/>
      <c r="H755" s="5"/>
      <c r="J755" s="5"/>
      <c r="L755" s="5"/>
      <c r="T755" s="5"/>
      <c r="U755" s="5"/>
      <c r="V755" s="5"/>
    </row>
    <row r="756">
      <c r="F756" s="5"/>
      <c r="H756" s="5"/>
      <c r="J756" s="5"/>
      <c r="L756" s="5"/>
      <c r="T756" s="5"/>
      <c r="U756" s="5"/>
      <c r="V756" s="5"/>
    </row>
    <row r="757">
      <c r="F757" s="5"/>
      <c r="H757" s="5"/>
      <c r="J757" s="5"/>
      <c r="L757" s="5"/>
      <c r="T757" s="5"/>
      <c r="U757" s="5"/>
      <c r="V757" s="5"/>
    </row>
    <row r="758">
      <c r="F758" s="5"/>
      <c r="H758" s="5"/>
      <c r="J758" s="5"/>
      <c r="L758" s="5"/>
      <c r="T758" s="5"/>
      <c r="U758" s="5"/>
      <c r="V758" s="5"/>
    </row>
    <row r="759">
      <c r="F759" s="5"/>
      <c r="H759" s="5"/>
      <c r="J759" s="5"/>
      <c r="L759" s="5"/>
      <c r="T759" s="5"/>
      <c r="U759" s="5"/>
      <c r="V759" s="5"/>
    </row>
    <row r="760">
      <c r="F760" s="5"/>
      <c r="H760" s="5"/>
      <c r="J760" s="5"/>
      <c r="L760" s="5"/>
      <c r="T760" s="5"/>
      <c r="U760" s="5"/>
      <c r="V760" s="5"/>
    </row>
    <row r="761">
      <c r="F761" s="5"/>
      <c r="H761" s="5"/>
      <c r="J761" s="5"/>
      <c r="L761" s="5"/>
      <c r="T761" s="5"/>
      <c r="U761" s="5"/>
      <c r="V761" s="5"/>
    </row>
    <row r="762">
      <c r="F762" s="5"/>
      <c r="H762" s="5"/>
      <c r="J762" s="5"/>
      <c r="L762" s="5"/>
      <c r="T762" s="5"/>
      <c r="U762" s="5"/>
      <c r="V762" s="5"/>
    </row>
    <row r="763">
      <c r="F763" s="5"/>
      <c r="H763" s="5"/>
      <c r="J763" s="5"/>
      <c r="L763" s="5"/>
      <c r="T763" s="5"/>
      <c r="U763" s="5"/>
      <c r="V763" s="5"/>
    </row>
    <row r="764">
      <c r="F764" s="5"/>
      <c r="H764" s="5"/>
      <c r="J764" s="5"/>
      <c r="L764" s="5"/>
      <c r="T764" s="5"/>
      <c r="U764" s="5"/>
      <c r="V764" s="5"/>
    </row>
    <row r="765">
      <c r="F765" s="5"/>
      <c r="H765" s="5"/>
      <c r="J765" s="5"/>
      <c r="L765" s="5"/>
      <c r="T765" s="5"/>
      <c r="U765" s="5"/>
      <c r="V765" s="5"/>
    </row>
    <row r="766">
      <c r="F766" s="5"/>
      <c r="H766" s="5"/>
      <c r="J766" s="5"/>
      <c r="L766" s="5"/>
      <c r="T766" s="5"/>
      <c r="U766" s="5"/>
      <c r="V766" s="5"/>
    </row>
    <row r="767">
      <c r="F767" s="5"/>
      <c r="H767" s="5"/>
      <c r="J767" s="5"/>
      <c r="L767" s="5"/>
      <c r="T767" s="5"/>
      <c r="U767" s="5"/>
      <c r="V767" s="5"/>
    </row>
    <row r="768">
      <c r="F768" s="5"/>
      <c r="H768" s="5"/>
      <c r="J768" s="5"/>
      <c r="L768" s="5"/>
      <c r="T768" s="5"/>
      <c r="U768" s="5"/>
      <c r="V768" s="5"/>
    </row>
    <row r="769">
      <c r="F769" s="5"/>
      <c r="H769" s="5"/>
      <c r="J769" s="5"/>
      <c r="L769" s="5"/>
      <c r="T769" s="5"/>
      <c r="U769" s="5"/>
      <c r="V769" s="5"/>
    </row>
    <row r="770">
      <c r="F770" s="5"/>
      <c r="H770" s="5"/>
      <c r="J770" s="5"/>
      <c r="L770" s="5"/>
      <c r="T770" s="5"/>
      <c r="U770" s="5"/>
      <c r="V770" s="5"/>
    </row>
    <row r="771">
      <c r="F771" s="5"/>
      <c r="H771" s="5"/>
      <c r="J771" s="5"/>
      <c r="L771" s="5"/>
      <c r="T771" s="5"/>
      <c r="U771" s="5"/>
      <c r="V771" s="5"/>
    </row>
    <row r="772">
      <c r="F772" s="5"/>
      <c r="H772" s="5"/>
      <c r="J772" s="5"/>
      <c r="L772" s="5"/>
      <c r="T772" s="5"/>
      <c r="U772" s="5"/>
      <c r="V772" s="5"/>
    </row>
    <row r="773">
      <c r="F773" s="5"/>
      <c r="H773" s="5"/>
      <c r="J773" s="5"/>
      <c r="L773" s="5"/>
      <c r="T773" s="5"/>
      <c r="U773" s="5"/>
      <c r="V773" s="5"/>
    </row>
    <row r="774">
      <c r="F774" s="5"/>
      <c r="H774" s="5"/>
      <c r="J774" s="5"/>
      <c r="L774" s="5"/>
      <c r="T774" s="5"/>
      <c r="U774" s="5"/>
      <c r="V774" s="5"/>
    </row>
    <row r="775">
      <c r="F775" s="5"/>
      <c r="H775" s="5"/>
      <c r="J775" s="5"/>
      <c r="L775" s="5"/>
      <c r="T775" s="5"/>
      <c r="U775" s="5"/>
      <c r="V775" s="5"/>
    </row>
    <row r="776">
      <c r="F776" s="5"/>
      <c r="H776" s="5"/>
      <c r="J776" s="5"/>
      <c r="L776" s="5"/>
      <c r="T776" s="5"/>
      <c r="U776" s="5"/>
      <c r="V776" s="5"/>
    </row>
    <row r="777">
      <c r="F777" s="5"/>
      <c r="H777" s="5"/>
      <c r="J777" s="5"/>
      <c r="L777" s="5"/>
      <c r="T777" s="5"/>
      <c r="U777" s="5"/>
      <c r="V777" s="5"/>
    </row>
    <row r="778">
      <c r="F778" s="5"/>
      <c r="H778" s="5"/>
      <c r="J778" s="5"/>
      <c r="L778" s="5"/>
      <c r="T778" s="5"/>
      <c r="U778" s="5"/>
      <c r="V778" s="5"/>
    </row>
    <row r="779">
      <c r="F779" s="5"/>
      <c r="H779" s="5"/>
      <c r="J779" s="5"/>
      <c r="L779" s="5"/>
      <c r="T779" s="5"/>
      <c r="U779" s="5"/>
      <c r="V779" s="5"/>
    </row>
    <row r="780">
      <c r="F780" s="5"/>
      <c r="H780" s="5"/>
      <c r="J780" s="5"/>
      <c r="L780" s="5"/>
      <c r="T780" s="5"/>
      <c r="U780" s="5"/>
      <c r="V780" s="5"/>
    </row>
    <row r="781">
      <c r="F781" s="5"/>
      <c r="H781" s="5"/>
      <c r="J781" s="5"/>
      <c r="L781" s="5"/>
      <c r="T781" s="5"/>
      <c r="U781" s="5"/>
      <c r="V781" s="5"/>
    </row>
    <row r="782">
      <c r="F782" s="5"/>
      <c r="H782" s="5"/>
      <c r="J782" s="5"/>
      <c r="L782" s="5"/>
      <c r="T782" s="5"/>
      <c r="U782" s="5"/>
      <c r="V782" s="5"/>
    </row>
    <row r="783">
      <c r="F783" s="5"/>
      <c r="H783" s="5"/>
      <c r="J783" s="5"/>
      <c r="L783" s="5"/>
      <c r="T783" s="5"/>
      <c r="U783" s="5"/>
      <c r="V783" s="5"/>
    </row>
    <row r="784">
      <c r="F784" s="5"/>
      <c r="H784" s="5"/>
      <c r="J784" s="5"/>
      <c r="L784" s="5"/>
      <c r="T784" s="5"/>
      <c r="U784" s="5"/>
      <c r="V784" s="5"/>
    </row>
    <row r="785">
      <c r="F785" s="5"/>
      <c r="H785" s="5"/>
      <c r="J785" s="5"/>
      <c r="L785" s="5"/>
      <c r="T785" s="5"/>
      <c r="U785" s="5"/>
      <c r="V785" s="5"/>
    </row>
    <row r="786">
      <c r="F786" s="5"/>
      <c r="H786" s="5"/>
      <c r="J786" s="5"/>
      <c r="L786" s="5"/>
      <c r="T786" s="5"/>
      <c r="U786" s="5"/>
      <c r="V786" s="5"/>
    </row>
    <row r="787">
      <c r="F787" s="5"/>
      <c r="H787" s="5"/>
      <c r="J787" s="5"/>
      <c r="L787" s="5"/>
      <c r="T787" s="5"/>
      <c r="U787" s="5"/>
      <c r="V787" s="5"/>
    </row>
    <row r="788">
      <c r="F788" s="5"/>
      <c r="H788" s="5"/>
      <c r="J788" s="5"/>
      <c r="L788" s="5"/>
      <c r="T788" s="5"/>
      <c r="U788" s="5"/>
      <c r="V788" s="5"/>
    </row>
    <row r="789">
      <c r="F789" s="5"/>
      <c r="H789" s="5"/>
      <c r="J789" s="5"/>
      <c r="L789" s="5"/>
      <c r="T789" s="5"/>
      <c r="U789" s="5"/>
      <c r="V789" s="5"/>
    </row>
    <row r="790">
      <c r="F790" s="5"/>
      <c r="H790" s="5"/>
      <c r="J790" s="5"/>
      <c r="L790" s="5"/>
      <c r="T790" s="5"/>
      <c r="U790" s="5"/>
      <c r="V790" s="5"/>
    </row>
    <row r="791">
      <c r="F791" s="5"/>
      <c r="H791" s="5"/>
      <c r="J791" s="5"/>
      <c r="L791" s="5"/>
      <c r="T791" s="5"/>
      <c r="U791" s="5"/>
      <c r="V791" s="5"/>
    </row>
    <row r="792">
      <c r="F792" s="5"/>
      <c r="H792" s="5"/>
      <c r="J792" s="5"/>
      <c r="L792" s="5"/>
      <c r="T792" s="5"/>
      <c r="U792" s="5"/>
      <c r="V792" s="5"/>
    </row>
    <row r="793">
      <c r="F793" s="5"/>
      <c r="H793" s="5"/>
      <c r="J793" s="5"/>
      <c r="L793" s="5"/>
      <c r="T793" s="5"/>
      <c r="U793" s="5"/>
      <c r="V793" s="5"/>
    </row>
    <row r="794">
      <c r="F794" s="5"/>
      <c r="H794" s="5"/>
      <c r="J794" s="5"/>
      <c r="L794" s="5"/>
      <c r="T794" s="5"/>
      <c r="U794" s="5"/>
      <c r="V794" s="5"/>
    </row>
    <row r="795">
      <c r="F795" s="5"/>
      <c r="H795" s="5"/>
      <c r="J795" s="5"/>
      <c r="L795" s="5"/>
      <c r="T795" s="5"/>
      <c r="U795" s="5"/>
      <c r="V795" s="5"/>
    </row>
    <row r="796">
      <c r="F796" s="5"/>
      <c r="H796" s="5"/>
      <c r="J796" s="5"/>
      <c r="L796" s="5"/>
      <c r="T796" s="5"/>
      <c r="U796" s="5"/>
      <c r="V796" s="5"/>
    </row>
    <row r="797">
      <c r="F797" s="5"/>
      <c r="H797" s="5"/>
      <c r="J797" s="5"/>
      <c r="L797" s="5"/>
      <c r="T797" s="5"/>
      <c r="U797" s="5"/>
      <c r="V797" s="5"/>
    </row>
    <row r="798">
      <c r="F798" s="5"/>
      <c r="H798" s="5"/>
      <c r="J798" s="5"/>
      <c r="L798" s="5"/>
      <c r="T798" s="5"/>
      <c r="U798" s="5"/>
      <c r="V798" s="5"/>
    </row>
    <row r="799">
      <c r="F799" s="5"/>
      <c r="H799" s="5"/>
      <c r="J799" s="5"/>
      <c r="L799" s="5"/>
      <c r="T799" s="5"/>
      <c r="U799" s="5"/>
      <c r="V799" s="5"/>
    </row>
    <row r="800">
      <c r="F800" s="5"/>
      <c r="H800" s="5"/>
      <c r="J800" s="5"/>
      <c r="L800" s="5"/>
      <c r="T800" s="5"/>
      <c r="U800" s="5"/>
      <c r="V800" s="5"/>
    </row>
    <row r="801">
      <c r="F801" s="5"/>
      <c r="H801" s="5"/>
      <c r="J801" s="5"/>
      <c r="L801" s="5"/>
      <c r="T801" s="5"/>
      <c r="U801" s="5"/>
      <c r="V801" s="5"/>
    </row>
    <row r="802">
      <c r="F802" s="5"/>
      <c r="H802" s="5"/>
      <c r="J802" s="5"/>
      <c r="L802" s="5"/>
      <c r="T802" s="5"/>
      <c r="U802" s="5"/>
      <c r="V802" s="5"/>
    </row>
    <row r="803">
      <c r="F803" s="5"/>
      <c r="H803" s="5"/>
      <c r="J803" s="5"/>
      <c r="L803" s="5"/>
      <c r="T803" s="5"/>
      <c r="U803" s="5"/>
      <c r="V803" s="5"/>
    </row>
    <row r="804">
      <c r="F804" s="5"/>
      <c r="H804" s="5"/>
      <c r="J804" s="5"/>
      <c r="L804" s="5"/>
      <c r="T804" s="5"/>
      <c r="U804" s="5"/>
      <c r="V804" s="5"/>
    </row>
    <row r="805">
      <c r="F805" s="5"/>
      <c r="H805" s="5"/>
      <c r="J805" s="5"/>
      <c r="L805" s="5"/>
      <c r="T805" s="5"/>
      <c r="U805" s="5"/>
      <c r="V805" s="5"/>
    </row>
    <row r="806">
      <c r="F806" s="5"/>
      <c r="H806" s="5"/>
      <c r="J806" s="5"/>
      <c r="L806" s="5"/>
      <c r="T806" s="5"/>
      <c r="U806" s="5"/>
      <c r="V806" s="5"/>
    </row>
    <row r="807">
      <c r="F807" s="5"/>
      <c r="H807" s="5"/>
      <c r="J807" s="5"/>
      <c r="L807" s="5"/>
      <c r="T807" s="5"/>
      <c r="U807" s="5"/>
      <c r="V807" s="5"/>
    </row>
    <row r="808">
      <c r="F808" s="5"/>
      <c r="H808" s="5"/>
      <c r="J808" s="5"/>
      <c r="L808" s="5"/>
      <c r="T808" s="5"/>
      <c r="U808" s="5"/>
      <c r="V808" s="5"/>
    </row>
    <row r="809">
      <c r="F809" s="5"/>
      <c r="H809" s="5"/>
      <c r="J809" s="5"/>
      <c r="L809" s="5"/>
      <c r="T809" s="5"/>
      <c r="U809" s="5"/>
      <c r="V809" s="5"/>
    </row>
    <row r="810">
      <c r="F810" s="5"/>
      <c r="H810" s="5"/>
      <c r="J810" s="5"/>
      <c r="L810" s="5"/>
      <c r="T810" s="5"/>
      <c r="U810" s="5"/>
      <c r="V810" s="5"/>
    </row>
    <row r="811">
      <c r="F811" s="5"/>
      <c r="H811" s="5"/>
      <c r="J811" s="5"/>
      <c r="L811" s="5"/>
      <c r="T811" s="5"/>
      <c r="U811" s="5"/>
      <c r="V811" s="5"/>
    </row>
    <row r="812">
      <c r="F812" s="5"/>
      <c r="H812" s="5"/>
      <c r="J812" s="5"/>
      <c r="L812" s="5"/>
      <c r="T812" s="5"/>
      <c r="U812" s="5"/>
      <c r="V812" s="5"/>
    </row>
    <row r="813">
      <c r="F813" s="5"/>
      <c r="H813" s="5"/>
      <c r="J813" s="5"/>
      <c r="L813" s="5"/>
      <c r="T813" s="5"/>
      <c r="U813" s="5"/>
      <c r="V813" s="5"/>
    </row>
    <row r="814">
      <c r="F814" s="5"/>
      <c r="H814" s="5"/>
      <c r="J814" s="5"/>
      <c r="L814" s="5"/>
      <c r="T814" s="5"/>
      <c r="U814" s="5"/>
      <c r="V814" s="5"/>
    </row>
    <row r="815">
      <c r="F815" s="5"/>
      <c r="H815" s="5"/>
      <c r="J815" s="5"/>
      <c r="L815" s="5"/>
      <c r="T815" s="5"/>
      <c r="U815" s="5"/>
      <c r="V815" s="5"/>
    </row>
    <row r="816">
      <c r="F816" s="5"/>
      <c r="H816" s="5"/>
      <c r="J816" s="5"/>
      <c r="L816" s="5"/>
      <c r="T816" s="5"/>
      <c r="U816" s="5"/>
      <c r="V816" s="5"/>
    </row>
    <row r="817">
      <c r="F817" s="5"/>
      <c r="H817" s="5"/>
      <c r="J817" s="5"/>
      <c r="L817" s="5"/>
      <c r="T817" s="5"/>
      <c r="U817" s="5"/>
      <c r="V817" s="5"/>
    </row>
    <row r="818">
      <c r="F818" s="5"/>
      <c r="H818" s="5"/>
      <c r="J818" s="5"/>
      <c r="L818" s="5"/>
      <c r="T818" s="5"/>
      <c r="U818" s="5"/>
      <c r="V818" s="5"/>
    </row>
    <row r="819">
      <c r="F819" s="5"/>
      <c r="H819" s="5"/>
      <c r="J819" s="5"/>
      <c r="L819" s="5"/>
      <c r="T819" s="5"/>
      <c r="U819" s="5"/>
      <c r="V819" s="5"/>
    </row>
    <row r="820">
      <c r="F820" s="5"/>
      <c r="H820" s="5"/>
      <c r="J820" s="5"/>
      <c r="L820" s="5"/>
      <c r="T820" s="5"/>
      <c r="U820" s="5"/>
      <c r="V820" s="5"/>
    </row>
    <row r="821">
      <c r="F821" s="5"/>
      <c r="H821" s="5"/>
      <c r="J821" s="5"/>
      <c r="L821" s="5"/>
      <c r="T821" s="5"/>
      <c r="U821" s="5"/>
      <c r="V821" s="5"/>
    </row>
    <row r="822">
      <c r="F822" s="5"/>
      <c r="H822" s="5"/>
      <c r="J822" s="5"/>
      <c r="L822" s="5"/>
      <c r="T822" s="5"/>
      <c r="U822" s="5"/>
      <c r="V822" s="5"/>
    </row>
    <row r="823">
      <c r="F823" s="5"/>
      <c r="H823" s="5"/>
      <c r="J823" s="5"/>
      <c r="L823" s="5"/>
      <c r="T823" s="5"/>
      <c r="U823" s="5"/>
      <c r="V823" s="5"/>
    </row>
    <row r="824">
      <c r="F824" s="5"/>
      <c r="H824" s="5"/>
      <c r="J824" s="5"/>
      <c r="L824" s="5"/>
      <c r="T824" s="5"/>
      <c r="U824" s="5"/>
      <c r="V824" s="5"/>
    </row>
    <row r="825">
      <c r="F825" s="5"/>
      <c r="H825" s="5"/>
      <c r="J825" s="5"/>
      <c r="L825" s="5"/>
      <c r="T825" s="5"/>
      <c r="U825" s="5"/>
      <c r="V825" s="5"/>
    </row>
    <row r="826">
      <c r="F826" s="5"/>
      <c r="H826" s="5"/>
      <c r="J826" s="5"/>
      <c r="L826" s="5"/>
      <c r="T826" s="5"/>
      <c r="U826" s="5"/>
      <c r="V826" s="5"/>
    </row>
    <row r="827">
      <c r="F827" s="5"/>
      <c r="H827" s="5"/>
      <c r="J827" s="5"/>
      <c r="L827" s="5"/>
      <c r="T827" s="5"/>
      <c r="U827" s="5"/>
      <c r="V827" s="5"/>
    </row>
    <row r="828">
      <c r="F828" s="5"/>
      <c r="H828" s="5"/>
      <c r="J828" s="5"/>
      <c r="L828" s="5"/>
      <c r="T828" s="5"/>
      <c r="U828" s="5"/>
      <c r="V828" s="5"/>
    </row>
    <row r="829">
      <c r="F829" s="5"/>
      <c r="H829" s="5"/>
      <c r="J829" s="5"/>
      <c r="L829" s="5"/>
      <c r="T829" s="5"/>
      <c r="U829" s="5"/>
      <c r="V829" s="5"/>
    </row>
    <row r="830">
      <c r="F830" s="5"/>
      <c r="H830" s="5"/>
      <c r="J830" s="5"/>
      <c r="L830" s="5"/>
      <c r="T830" s="5"/>
      <c r="U830" s="5"/>
      <c r="V830" s="5"/>
    </row>
    <row r="831">
      <c r="F831" s="5"/>
      <c r="H831" s="5"/>
      <c r="J831" s="5"/>
      <c r="L831" s="5"/>
      <c r="T831" s="5"/>
      <c r="U831" s="5"/>
      <c r="V831" s="5"/>
    </row>
    <row r="832">
      <c r="F832" s="5"/>
      <c r="H832" s="5"/>
      <c r="J832" s="5"/>
      <c r="L832" s="5"/>
      <c r="T832" s="5"/>
      <c r="U832" s="5"/>
      <c r="V832" s="5"/>
    </row>
    <row r="833">
      <c r="F833" s="5"/>
      <c r="H833" s="5"/>
      <c r="J833" s="5"/>
      <c r="L833" s="5"/>
      <c r="T833" s="5"/>
      <c r="U833" s="5"/>
      <c r="V833" s="5"/>
    </row>
    <row r="834">
      <c r="F834" s="5"/>
      <c r="H834" s="5"/>
      <c r="J834" s="5"/>
      <c r="L834" s="5"/>
      <c r="T834" s="5"/>
      <c r="U834" s="5"/>
      <c r="V834" s="5"/>
    </row>
    <row r="835">
      <c r="F835" s="5"/>
      <c r="H835" s="5"/>
      <c r="J835" s="5"/>
      <c r="L835" s="5"/>
      <c r="T835" s="5"/>
      <c r="U835" s="5"/>
      <c r="V835" s="5"/>
    </row>
    <row r="836">
      <c r="F836" s="5"/>
      <c r="H836" s="5"/>
      <c r="J836" s="5"/>
      <c r="L836" s="5"/>
      <c r="T836" s="5"/>
      <c r="U836" s="5"/>
      <c r="V836" s="5"/>
    </row>
    <row r="837">
      <c r="F837" s="5"/>
      <c r="H837" s="5"/>
      <c r="J837" s="5"/>
      <c r="L837" s="5"/>
      <c r="T837" s="5"/>
      <c r="U837" s="5"/>
      <c r="V837" s="5"/>
    </row>
    <row r="838">
      <c r="F838" s="5"/>
      <c r="H838" s="5"/>
      <c r="J838" s="5"/>
      <c r="L838" s="5"/>
      <c r="T838" s="5"/>
      <c r="U838" s="5"/>
      <c r="V838" s="5"/>
    </row>
    <row r="839">
      <c r="F839" s="5"/>
      <c r="H839" s="5"/>
      <c r="J839" s="5"/>
      <c r="L839" s="5"/>
      <c r="T839" s="5"/>
      <c r="U839" s="5"/>
      <c r="V839" s="5"/>
    </row>
    <row r="840">
      <c r="F840" s="5"/>
      <c r="H840" s="5"/>
      <c r="J840" s="5"/>
      <c r="L840" s="5"/>
      <c r="T840" s="5"/>
      <c r="U840" s="5"/>
      <c r="V840" s="5"/>
    </row>
    <row r="841">
      <c r="F841" s="5"/>
      <c r="H841" s="5"/>
      <c r="J841" s="5"/>
      <c r="L841" s="5"/>
      <c r="T841" s="5"/>
      <c r="U841" s="5"/>
      <c r="V841" s="5"/>
    </row>
    <row r="842">
      <c r="F842" s="5"/>
      <c r="H842" s="5"/>
      <c r="J842" s="5"/>
      <c r="L842" s="5"/>
      <c r="T842" s="5"/>
      <c r="U842" s="5"/>
      <c r="V842" s="5"/>
    </row>
    <row r="843">
      <c r="F843" s="5"/>
      <c r="H843" s="5"/>
      <c r="J843" s="5"/>
      <c r="L843" s="5"/>
      <c r="T843" s="5"/>
      <c r="U843" s="5"/>
      <c r="V843" s="5"/>
    </row>
    <row r="844">
      <c r="F844" s="5"/>
      <c r="H844" s="5"/>
      <c r="J844" s="5"/>
      <c r="L844" s="5"/>
      <c r="T844" s="5"/>
      <c r="U844" s="5"/>
      <c r="V844" s="5"/>
    </row>
    <row r="845">
      <c r="F845" s="5"/>
      <c r="H845" s="5"/>
      <c r="J845" s="5"/>
      <c r="L845" s="5"/>
      <c r="T845" s="5"/>
      <c r="U845" s="5"/>
      <c r="V845" s="5"/>
    </row>
    <row r="846">
      <c r="F846" s="5"/>
      <c r="H846" s="5"/>
      <c r="J846" s="5"/>
      <c r="L846" s="5"/>
      <c r="T846" s="5"/>
      <c r="U846" s="5"/>
      <c r="V846" s="5"/>
    </row>
    <row r="847">
      <c r="F847" s="5"/>
      <c r="H847" s="5"/>
      <c r="J847" s="5"/>
      <c r="L847" s="5"/>
      <c r="T847" s="5"/>
      <c r="U847" s="5"/>
      <c r="V847" s="5"/>
    </row>
    <row r="848">
      <c r="F848" s="5"/>
      <c r="H848" s="5"/>
      <c r="J848" s="5"/>
      <c r="L848" s="5"/>
      <c r="T848" s="5"/>
      <c r="U848" s="5"/>
      <c r="V848" s="5"/>
    </row>
    <row r="849">
      <c r="F849" s="5"/>
      <c r="H849" s="5"/>
      <c r="J849" s="5"/>
      <c r="L849" s="5"/>
      <c r="T849" s="5"/>
      <c r="U849" s="5"/>
      <c r="V849" s="5"/>
    </row>
    <row r="850">
      <c r="F850" s="5"/>
      <c r="H850" s="5"/>
      <c r="J850" s="5"/>
      <c r="L850" s="5"/>
      <c r="T850" s="5"/>
      <c r="U850" s="5"/>
      <c r="V850" s="5"/>
    </row>
    <row r="851">
      <c r="F851" s="5"/>
      <c r="H851" s="5"/>
      <c r="J851" s="5"/>
      <c r="L851" s="5"/>
      <c r="T851" s="5"/>
      <c r="U851" s="5"/>
      <c r="V851" s="5"/>
    </row>
    <row r="852">
      <c r="F852" s="5"/>
      <c r="H852" s="5"/>
      <c r="J852" s="5"/>
      <c r="L852" s="5"/>
      <c r="T852" s="5"/>
      <c r="U852" s="5"/>
      <c r="V852" s="5"/>
    </row>
    <row r="853">
      <c r="F853" s="5"/>
      <c r="H853" s="5"/>
      <c r="J853" s="5"/>
      <c r="L853" s="5"/>
      <c r="T853" s="5"/>
      <c r="U853" s="5"/>
      <c r="V853" s="5"/>
    </row>
    <row r="854">
      <c r="F854" s="5"/>
      <c r="H854" s="5"/>
      <c r="J854" s="5"/>
      <c r="L854" s="5"/>
      <c r="T854" s="5"/>
      <c r="U854" s="5"/>
      <c r="V854" s="5"/>
    </row>
    <row r="855">
      <c r="F855" s="5"/>
      <c r="H855" s="5"/>
      <c r="J855" s="5"/>
      <c r="L855" s="5"/>
      <c r="T855" s="5"/>
      <c r="U855" s="5"/>
      <c r="V855" s="5"/>
    </row>
    <row r="856">
      <c r="F856" s="5"/>
      <c r="H856" s="5"/>
      <c r="J856" s="5"/>
      <c r="L856" s="5"/>
      <c r="T856" s="5"/>
      <c r="U856" s="5"/>
      <c r="V856" s="5"/>
    </row>
    <row r="857">
      <c r="F857" s="5"/>
      <c r="H857" s="5"/>
      <c r="J857" s="5"/>
      <c r="L857" s="5"/>
      <c r="T857" s="5"/>
      <c r="U857" s="5"/>
      <c r="V857" s="5"/>
    </row>
    <row r="858">
      <c r="F858" s="5"/>
      <c r="H858" s="5"/>
      <c r="J858" s="5"/>
      <c r="L858" s="5"/>
      <c r="T858" s="5"/>
      <c r="U858" s="5"/>
      <c r="V858" s="5"/>
    </row>
    <row r="859">
      <c r="F859" s="5"/>
      <c r="H859" s="5"/>
      <c r="J859" s="5"/>
      <c r="L859" s="5"/>
      <c r="T859" s="5"/>
      <c r="U859" s="5"/>
      <c r="V859" s="5"/>
    </row>
    <row r="860">
      <c r="F860" s="5"/>
      <c r="H860" s="5"/>
      <c r="J860" s="5"/>
      <c r="L860" s="5"/>
      <c r="T860" s="5"/>
      <c r="U860" s="5"/>
      <c r="V860" s="5"/>
    </row>
    <row r="861">
      <c r="F861" s="5"/>
      <c r="H861" s="5"/>
      <c r="J861" s="5"/>
      <c r="L861" s="5"/>
      <c r="T861" s="5"/>
      <c r="U861" s="5"/>
      <c r="V861" s="5"/>
    </row>
    <row r="862">
      <c r="F862" s="5"/>
      <c r="H862" s="5"/>
      <c r="J862" s="5"/>
      <c r="L862" s="5"/>
      <c r="T862" s="5"/>
      <c r="U862" s="5"/>
      <c r="V862" s="5"/>
    </row>
    <row r="863">
      <c r="F863" s="5"/>
      <c r="H863" s="5"/>
      <c r="J863" s="5"/>
      <c r="L863" s="5"/>
      <c r="T863" s="5"/>
      <c r="U863" s="5"/>
      <c r="V863" s="5"/>
    </row>
    <row r="864">
      <c r="F864" s="5"/>
      <c r="H864" s="5"/>
      <c r="J864" s="5"/>
      <c r="L864" s="5"/>
      <c r="T864" s="5"/>
      <c r="U864" s="5"/>
      <c r="V864" s="5"/>
    </row>
    <row r="865">
      <c r="F865" s="5"/>
      <c r="H865" s="5"/>
      <c r="J865" s="5"/>
      <c r="L865" s="5"/>
      <c r="T865" s="5"/>
      <c r="U865" s="5"/>
      <c r="V865" s="5"/>
    </row>
    <row r="866">
      <c r="F866" s="5"/>
      <c r="H866" s="5"/>
      <c r="J866" s="5"/>
      <c r="L866" s="5"/>
      <c r="T866" s="5"/>
      <c r="U866" s="5"/>
      <c r="V866" s="5"/>
    </row>
    <row r="867">
      <c r="F867" s="5"/>
      <c r="H867" s="5"/>
      <c r="J867" s="5"/>
      <c r="L867" s="5"/>
      <c r="T867" s="5"/>
      <c r="U867" s="5"/>
      <c r="V867" s="5"/>
    </row>
    <row r="868">
      <c r="F868" s="5"/>
      <c r="H868" s="5"/>
      <c r="J868" s="5"/>
      <c r="L868" s="5"/>
      <c r="T868" s="5"/>
      <c r="U868" s="5"/>
      <c r="V868" s="5"/>
    </row>
    <row r="869">
      <c r="F869" s="5"/>
      <c r="H869" s="5"/>
      <c r="J869" s="5"/>
      <c r="L869" s="5"/>
      <c r="T869" s="5"/>
      <c r="U869" s="5"/>
      <c r="V869" s="5"/>
    </row>
    <row r="870">
      <c r="F870" s="5"/>
      <c r="H870" s="5"/>
      <c r="J870" s="5"/>
      <c r="L870" s="5"/>
      <c r="T870" s="5"/>
      <c r="U870" s="5"/>
      <c r="V870" s="5"/>
    </row>
    <row r="871">
      <c r="F871" s="5"/>
      <c r="H871" s="5"/>
      <c r="J871" s="5"/>
      <c r="L871" s="5"/>
      <c r="T871" s="5"/>
      <c r="U871" s="5"/>
      <c r="V871" s="5"/>
    </row>
    <row r="872">
      <c r="F872" s="5"/>
      <c r="H872" s="5"/>
      <c r="J872" s="5"/>
      <c r="L872" s="5"/>
      <c r="T872" s="5"/>
      <c r="U872" s="5"/>
      <c r="V872" s="5"/>
    </row>
    <row r="873">
      <c r="F873" s="5"/>
      <c r="H873" s="5"/>
      <c r="J873" s="5"/>
      <c r="L873" s="5"/>
      <c r="T873" s="5"/>
      <c r="U873" s="5"/>
      <c r="V873" s="5"/>
    </row>
    <row r="874">
      <c r="F874" s="5"/>
      <c r="H874" s="5"/>
      <c r="J874" s="5"/>
      <c r="L874" s="5"/>
      <c r="T874" s="5"/>
      <c r="U874" s="5"/>
      <c r="V874" s="5"/>
    </row>
    <row r="875">
      <c r="F875" s="5"/>
      <c r="H875" s="5"/>
      <c r="J875" s="5"/>
      <c r="L875" s="5"/>
      <c r="T875" s="5"/>
      <c r="U875" s="5"/>
      <c r="V875" s="5"/>
    </row>
    <row r="876">
      <c r="F876" s="5"/>
      <c r="H876" s="5"/>
      <c r="J876" s="5"/>
      <c r="L876" s="5"/>
      <c r="T876" s="5"/>
      <c r="U876" s="5"/>
      <c r="V876" s="5"/>
    </row>
    <row r="877">
      <c r="F877" s="5"/>
      <c r="H877" s="5"/>
      <c r="J877" s="5"/>
      <c r="L877" s="5"/>
      <c r="T877" s="5"/>
      <c r="U877" s="5"/>
      <c r="V877" s="5"/>
    </row>
    <row r="878">
      <c r="F878" s="5"/>
      <c r="H878" s="5"/>
      <c r="J878" s="5"/>
      <c r="L878" s="5"/>
      <c r="T878" s="5"/>
      <c r="U878" s="5"/>
      <c r="V878" s="5"/>
    </row>
    <row r="879">
      <c r="F879" s="5"/>
      <c r="H879" s="5"/>
      <c r="J879" s="5"/>
      <c r="L879" s="5"/>
      <c r="T879" s="5"/>
      <c r="U879" s="5"/>
      <c r="V879" s="5"/>
    </row>
    <row r="880">
      <c r="F880" s="5"/>
      <c r="H880" s="5"/>
      <c r="J880" s="5"/>
      <c r="L880" s="5"/>
      <c r="T880" s="5"/>
      <c r="U880" s="5"/>
      <c r="V880" s="5"/>
    </row>
    <row r="881">
      <c r="F881" s="5"/>
      <c r="H881" s="5"/>
      <c r="J881" s="5"/>
      <c r="L881" s="5"/>
      <c r="T881" s="5"/>
      <c r="U881" s="5"/>
      <c r="V881" s="5"/>
    </row>
    <row r="882">
      <c r="F882" s="5"/>
      <c r="H882" s="5"/>
      <c r="J882" s="5"/>
      <c r="L882" s="5"/>
      <c r="T882" s="5"/>
      <c r="U882" s="5"/>
      <c r="V882" s="5"/>
    </row>
    <row r="883">
      <c r="F883" s="5"/>
      <c r="H883" s="5"/>
      <c r="J883" s="5"/>
      <c r="L883" s="5"/>
      <c r="T883" s="5"/>
      <c r="U883" s="5"/>
      <c r="V883" s="5"/>
    </row>
    <row r="884">
      <c r="F884" s="5"/>
      <c r="H884" s="5"/>
      <c r="J884" s="5"/>
      <c r="L884" s="5"/>
      <c r="T884" s="5"/>
      <c r="U884" s="5"/>
      <c r="V884" s="5"/>
    </row>
    <row r="885">
      <c r="F885" s="5"/>
      <c r="H885" s="5"/>
      <c r="J885" s="5"/>
      <c r="L885" s="5"/>
      <c r="T885" s="5"/>
      <c r="U885" s="5"/>
      <c r="V885" s="5"/>
    </row>
    <row r="886">
      <c r="F886" s="5"/>
      <c r="H886" s="5"/>
      <c r="J886" s="5"/>
      <c r="L886" s="5"/>
      <c r="T886" s="5"/>
      <c r="U886" s="5"/>
      <c r="V886" s="5"/>
    </row>
    <row r="887">
      <c r="F887" s="5"/>
      <c r="H887" s="5"/>
      <c r="J887" s="5"/>
      <c r="L887" s="5"/>
      <c r="T887" s="5"/>
      <c r="U887" s="5"/>
      <c r="V887" s="5"/>
    </row>
    <row r="888">
      <c r="F888" s="5"/>
      <c r="H888" s="5"/>
      <c r="J888" s="5"/>
      <c r="L888" s="5"/>
      <c r="T888" s="5"/>
      <c r="U888" s="5"/>
      <c r="V888" s="5"/>
    </row>
    <row r="889">
      <c r="F889" s="5"/>
      <c r="H889" s="5"/>
      <c r="J889" s="5"/>
      <c r="L889" s="5"/>
      <c r="T889" s="5"/>
      <c r="U889" s="5"/>
      <c r="V889" s="5"/>
    </row>
    <row r="890">
      <c r="F890" s="5"/>
      <c r="H890" s="5"/>
      <c r="J890" s="5"/>
      <c r="L890" s="5"/>
      <c r="T890" s="5"/>
      <c r="U890" s="5"/>
      <c r="V890" s="5"/>
    </row>
    <row r="891">
      <c r="F891" s="5"/>
      <c r="H891" s="5"/>
      <c r="J891" s="5"/>
      <c r="L891" s="5"/>
      <c r="T891" s="5"/>
      <c r="U891" s="5"/>
      <c r="V891" s="5"/>
    </row>
    <row r="892">
      <c r="F892" s="5"/>
      <c r="H892" s="5"/>
      <c r="J892" s="5"/>
      <c r="L892" s="5"/>
      <c r="T892" s="5"/>
      <c r="U892" s="5"/>
      <c r="V892" s="5"/>
    </row>
    <row r="893">
      <c r="F893" s="5"/>
      <c r="H893" s="5"/>
      <c r="J893" s="5"/>
      <c r="L893" s="5"/>
      <c r="T893" s="5"/>
      <c r="U893" s="5"/>
      <c r="V893" s="5"/>
    </row>
    <row r="894">
      <c r="F894" s="5"/>
      <c r="H894" s="5"/>
      <c r="J894" s="5"/>
      <c r="L894" s="5"/>
      <c r="T894" s="5"/>
      <c r="U894" s="5"/>
      <c r="V894" s="5"/>
    </row>
    <row r="895">
      <c r="F895" s="5"/>
      <c r="H895" s="5"/>
      <c r="J895" s="5"/>
      <c r="L895" s="5"/>
      <c r="T895" s="5"/>
      <c r="U895" s="5"/>
      <c r="V895" s="5"/>
    </row>
    <row r="896">
      <c r="F896" s="5"/>
      <c r="H896" s="5"/>
      <c r="J896" s="5"/>
      <c r="L896" s="5"/>
      <c r="T896" s="5"/>
      <c r="U896" s="5"/>
      <c r="V896" s="5"/>
    </row>
    <row r="897">
      <c r="F897" s="5"/>
      <c r="H897" s="5"/>
      <c r="J897" s="5"/>
      <c r="L897" s="5"/>
      <c r="T897" s="5"/>
      <c r="U897" s="5"/>
      <c r="V897" s="5"/>
    </row>
    <row r="898">
      <c r="F898" s="5"/>
      <c r="H898" s="5"/>
      <c r="J898" s="5"/>
      <c r="L898" s="5"/>
      <c r="T898" s="5"/>
      <c r="U898" s="5"/>
      <c r="V898" s="5"/>
    </row>
    <row r="899">
      <c r="F899" s="5"/>
      <c r="H899" s="5"/>
      <c r="J899" s="5"/>
      <c r="L899" s="5"/>
      <c r="T899" s="5"/>
      <c r="U899" s="5"/>
      <c r="V899" s="5"/>
    </row>
    <row r="900">
      <c r="F900" s="5"/>
      <c r="H900" s="5"/>
      <c r="J900" s="5"/>
      <c r="L900" s="5"/>
      <c r="T900" s="5"/>
      <c r="U900" s="5"/>
      <c r="V900" s="5"/>
    </row>
    <row r="901">
      <c r="F901" s="5"/>
      <c r="H901" s="5"/>
      <c r="J901" s="5"/>
      <c r="L901" s="5"/>
      <c r="T901" s="5"/>
      <c r="U901" s="5"/>
      <c r="V901" s="5"/>
    </row>
    <row r="902">
      <c r="F902" s="5"/>
      <c r="H902" s="5"/>
      <c r="J902" s="5"/>
      <c r="L902" s="5"/>
      <c r="T902" s="5"/>
      <c r="U902" s="5"/>
      <c r="V902" s="5"/>
    </row>
    <row r="903">
      <c r="F903" s="5"/>
      <c r="H903" s="5"/>
      <c r="J903" s="5"/>
      <c r="L903" s="5"/>
      <c r="T903" s="5"/>
      <c r="U903" s="5"/>
      <c r="V903" s="5"/>
    </row>
    <row r="904">
      <c r="F904" s="5"/>
      <c r="H904" s="5"/>
      <c r="J904" s="5"/>
      <c r="L904" s="5"/>
      <c r="T904" s="5"/>
      <c r="U904" s="5"/>
      <c r="V904" s="5"/>
    </row>
    <row r="905">
      <c r="F905" s="5"/>
      <c r="H905" s="5"/>
      <c r="J905" s="5"/>
      <c r="L905" s="5"/>
      <c r="T905" s="5"/>
      <c r="U905" s="5"/>
      <c r="V905" s="5"/>
    </row>
    <row r="906">
      <c r="F906" s="5"/>
      <c r="H906" s="5"/>
      <c r="J906" s="5"/>
      <c r="L906" s="5"/>
      <c r="T906" s="5"/>
      <c r="U906" s="5"/>
      <c r="V906" s="5"/>
    </row>
    <row r="907">
      <c r="F907" s="5"/>
      <c r="H907" s="5"/>
      <c r="J907" s="5"/>
      <c r="L907" s="5"/>
      <c r="T907" s="5"/>
      <c r="U907" s="5"/>
      <c r="V907" s="5"/>
    </row>
    <row r="908">
      <c r="F908" s="5"/>
      <c r="H908" s="5"/>
      <c r="J908" s="5"/>
      <c r="L908" s="5"/>
      <c r="T908" s="5"/>
      <c r="U908" s="5"/>
      <c r="V908" s="5"/>
    </row>
    <row r="909">
      <c r="F909" s="5"/>
      <c r="H909" s="5"/>
      <c r="J909" s="5"/>
      <c r="L909" s="5"/>
      <c r="T909" s="5"/>
      <c r="U909" s="5"/>
      <c r="V909" s="5"/>
    </row>
    <row r="910">
      <c r="F910" s="5"/>
      <c r="H910" s="5"/>
      <c r="J910" s="5"/>
      <c r="L910" s="5"/>
      <c r="T910" s="5"/>
      <c r="U910" s="5"/>
      <c r="V910" s="5"/>
    </row>
    <row r="911">
      <c r="F911" s="5"/>
      <c r="H911" s="5"/>
      <c r="J911" s="5"/>
      <c r="L911" s="5"/>
      <c r="T911" s="5"/>
      <c r="U911" s="5"/>
      <c r="V911" s="5"/>
    </row>
    <row r="912">
      <c r="F912" s="5"/>
      <c r="H912" s="5"/>
      <c r="J912" s="5"/>
      <c r="L912" s="5"/>
      <c r="T912" s="5"/>
      <c r="U912" s="5"/>
      <c r="V912" s="5"/>
    </row>
    <row r="913">
      <c r="F913" s="5"/>
      <c r="H913" s="5"/>
      <c r="J913" s="5"/>
      <c r="L913" s="5"/>
      <c r="T913" s="5"/>
      <c r="U913" s="5"/>
      <c r="V913" s="5"/>
    </row>
    <row r="914">
      <c r="F914" s="5"/>
      <c r="H914" s="5"/>
      <c r="J914" s="5"/>
      <c r="L914" s="5"/>
      <c r="T914" s="5"/>
      <c r="U914" s="5"/>
      <c r="V914" s="5"/>
    </row>
    <row r="915">
      <c r="F915" s="5"/>
      <c r="H915" s="5"/>
      <c r="J915" s="5"/>
      <c r="L915" s="5"/>
      <c r="T915" s="5"/>
      <c r="U915" s="5"/>
      <c r="V915" s="5"/>
    </row>
    <row r="916">
      <c r="F916" s="5"/>
      <c r="H916" s="5"/>
      <c r="J916" s="5"/>
      <c r="L916" s="5"/>
      <c r="T916" s="5"/>
      <c r="U916" s="5"/>
      <c r="V916" s="5"/>
    </row>
    <row r="917">
      <c r="F917" s="5"/>
      <c r="H917" s="5"/>
      <c r="J917" s="5"/>
      <c r="L917" s="5"/>
      <c r="T917" s="5"/>
      <c r="U917" s="5"/>
      <c r="V917" s="5"/>
    </row>
    <row r="918">
      <c r="F918" s="5"/>
      <c r="H918" s="5"/>
      <c r="J918" s="5"/>
      <c r="L918" s="5"/>
      <c r="T918" s="5"/>
      <c r="U918" s="5"/>
      <c r="V918" s="5"/>
    </row>
    <row r="919">
      <c r="F919" s="5"/>
      <c r="H919" s="5"/>
      <c r="J919" s="5"/>
      <c r="L919" s="5"/>
      <c r="T919" s="5"/>
      <c r="U919" s="5"/>
      <c r="V919" s="5"/>
    </row>
    <row r="920">
      <c r="F920" s="5"/>
      <c r="H920" s="5"/>
      <c r="J920" s="5"/>
      <c r="L920" s="5"/>
      <c r="T920" s="5"/>
      <c r="U920" s="5"/>
      <c r="V920" s="5"/>
    </row>
    <row r="921">
      <c r="F921" s="5"/>
      <c r="H921" s="5"/>
      <c r="J921" s="5"/>
      <c r="L921" s="5"/>
      <c r="T921" s="5"/>
      <c r="U921" s="5"/>
      <c r="V921" s="5"/>
    </row>
    <row r="922">
      <c r="F922" s="5"/>
      <c r="H922" s="5"/>
      <c r="J922" s="5"/>
      <c r="L922" s="5"/>
      <c r="T922" s="5"/>
      <c r="U922" s="5"/>
      <c r="V922" s="5"/>
    </row>
    <row r="923">
      <c r="F923" s="5"/>
      <c r="H923" s="5"/>
      <c r="J923" s="5"/>
      <c r="L923" s="5"/>
      <c r="T923" s="5"/>
      <c r="U923" s="5"/>
      <c r="V923" s="5"/>
    </row>
    <row r="924">
      <c r="F924" s="5"/>
      <c r="H924" s="5"/>
      <c r="J924" s="5"/>
      <c r="L924" s="5"/>
    </row>
    <row r="925">
      <c r="F925" s="5"/>
      <c r="H925" s="5"/>
      <c r="J925" s="5"/>
      <c r="L925" s="5"/>
    </row>
    <row r="926">
      <c r="F926" s="5"/>
      <c r="H926" s="5"/>
      <c r="J926" s="5"/>
      <c r="L926" s="5"/>
    </row>
    <row r="927">
      <c r="F927" s="5"/>
      <c r="H927" s="5"/>
      <c r="J927" s="5"/>
      <c r="L927" s="5"/>
    </row>
    <row r="928">
      <c r="F928" s="5"/>
      <c r="H928" s="5"/>
      <c r="J928" s="5"/>
      <c r="L928" s="5"/>
    </row>
    <row r="929">
      <c r="F929" s="5"/>
      <c r="H929" s="5"/>
      <c r="J929" s="5"/>
      <c r="L929" s="5"/>
    </row>
    <row r="930">
      <c r="F930" s="5"/>
      <c r="H930" s="5"/>
      <c r="J930" s="5"/>
      <c r="L930" s="5"/>
    </row>
    <row r="931">
      <c r="F931" s="5"/>
      <c r="H931" s="5"/>
      <c r="J931" s="5"/>
      <c r="L931" s="5"/>
    </row>
    <row r="932">
      <c r="F932" s="5"/>
      <c r="H932" s="5"/>
      <c r="J932" s="5"/>
      <c r="L932" s="5"/>
    </row>
    <row r="933">
      <c r="F933" s="5"/>
      <c r="H933" s="5"/>
      <c r="J933" s="5"/>
      <c r="L933" s="5"/>
    </row>
    <row r="934">
      <c r="F934" s="5"/>
      <c r="H934" s="5"/>
      <c r="J934" s="5"/>
      <c r="L934" s="5"/>
    </row>
    <row r="935">
      <c r="F935" s="5"/>
      <c r="H935" s="5"/>
      <c r="J935" s="5"/>
      <c r="L935" s="5"/>
    </row>
    <row r="936">
      <c r="F936" s="5"/>
      <c r="H936" s="5"/>
      <c r="J936" s="5"/>
      <c r="L936" s="5"/>
    </row>
    <row r="937">
      <c r="F937" s="5"/>
      <c r="H937" s="5"/>
      <c r="J937" s="5"/>
      <c r="L937" s="5"/>
    </row>
    <row r="938">
      <c r="F938" s="5"/>
      <c r="H938" s="5"/>
      <c r="J938" s="5"/>
      <c r="L938" s="5"/>
    </row>
    <row r="939">
      <c r="F939" s="5"/>
      <c r="H939" s="5"/>
      <c r="J939" s="5"/>
      <c r="L939" s="5"/>
    </row>
    <row r="940">
      <c r="F940" s="5"/>
      <c r="H940" s="5"/>
      <c r="J940" s="5"/>
      <c r="L940" s="5"/>
    </row>
    <row r="941">
      <c r="F941" s="5"/>
      <c r="H941" s="5"/>
      <c r="J941" s="5"/>
      <c r="L941" s="5"/>
    </row>
    <row r="942">
      <c r="F942" s="5"/>
      <c r="H942" s="5"/>
      <c r="J942" s="5"/>
      <c r="L942" s="5"/>
    </row>
    <row r="943">
      <c r="F943" s="5"/>
      <c r="H943" s="5"/>
      <c r="J943" s="5"/>
      <c r="L943" s="5"/>
    </row>
    <row r="944">
      <c r="F944" s="5"/>
      <c r="H944" s="5"/>
      <c r="J944" s="5"/>
      <c r="L944" s="5"/>
    </row>
    <row r="945">
      <c r="F945" s="5"/>
      <c r="H945" s="5"/>
      <c r="J945" s="5"/>
      <c r="L945" s="5"/>
    </row>
    <row r="946">
      <c r="F946" s="5"/>
      <c r="H946" s="5"/>
      <c r="J946" s="5"/>
      <c r="L946" s="5"/>
    </row>
    <row r="947">
      <c r="F947" s="5"/>
      <c r="H947" s="5"/>
      <c r="J947" s="5"/>
      <c r="L947" s="5"/>
    </row>
    <row r="948">
      <c r="F948" s="5"/>
      <c r="H948" s="5"/>
      <c r="J948" s="5"/>
      <c r="L948" s="5"/>
    </row>
    <row r="949">
      <c r="F949" s="5"/>
      <c r="H949" s="5"/>
      <c r="J949" s="5"/>
      <c r="L949" s="5"/>
    </row>
    <row r="950">
      <c r="F950" s="5"/>
      <c r="H950" s="5"/>
      <c r="J950" s="5"/>
      <c r="L950" s="5"/>
    </row>
    <row r="951">
      <c r="F951" s="5"/>
      <c r="H951" s="5"/>
      <c r="J951" s="5"/>
      <c r="L951" s="5"/>
    </row>
    <row r="952">
      <c r="F952" s="5"/>
      <c r="H952" s="5"/>
      <c r="J952" s="5"/>
      <c r="L952" s="5"/>
    </row>
    <row r="953">
      <c r="F953" s="5"/>
      <c r="H953" s="5"/>
      <c r="J953" s="5"/>
      <c r="L953" s="5"/>
    </row>
    <row r="954">
      <c r="F954" s="5"/>
      <c r="H954" s="5"/>
      <c r="J954" s="5"/>
      <c r="L954" s="5"/>
    </row>
    <row r="955">
      <c r="F955" s="5"/>
      <c r="H955" s="5"/>
      <c r="J955" s="5"/>
      <c r="L955" s="5"/>
    </row>
    <row r="956">
      <c r="F956" s="5"/>
      <c r="H956" s="5"/>
      <c r="J956" s="5"/>
      <c r="L956" s="5"/>
    </row>
    <row r="957">
      <c r="F957" s="5"/>
      <c r="H957" s="5"/>
      <c r="J957" s="5"/>
      <c r="L957" s="5"/>
    </row>
    <row r="958">
      <c r="F958" s="5"/>
      <c r="H958" s="5"/>
      <c r="J958" s="5"/>
      <c r="L958" s="5"/>
    </row>
    <row r="959">
      <c r="F959" s="5"/>
      <c r="H959" s="5"/>
      <c r="J959" s="5"/>
      <c r="L959" s="5"/>
    </row>
    <row r="960">
      <c r="F960" s="5"/>
      <c r="H960" s="5"/>
      <c r="J960" s="5"/>
      <c r="L960" s="5"/>
    </row>
    <row r="961">
      <c r="F961" s="5"/>
      <c r="H961" s="5"/>
      <c r="J961" s="5"/>
      <c r="L961" s="5"/>
    </row>
    <row r="962">
      <c r="F962" s="5"/>
      <c r="H962" s="5"/>
      <c r="J962" s="5"/>
      <c r="L962" s="5"/>
    </row>
    <row r="963">
      <c r="F963" s="5"/>
      <c r="H963" s="5"/>
      <c r="J963" s="5"/>
      <c r="L963" s="5"/>
    </row>
    <row r="964">
      <c r="F964" s="5"/>
      <c r="H964" s="5"/>
      <c r="J964" s="5"/>
      <c r="L964" s="5"/>
    </row>
    <row r="965">
      <c r="F965" s="5"/>
      <c r="H965" s="5"/>
      <c r="J965" s="5"/>
      <c r="L965" s="5"/>
    </row>
    <row r="966">
      <c r="F966" s="5"/>
      <c r="H966" s="5"/>
      <c r="J966" s="5"/>
      <c r="L966" s="5"/>
    </row>
    <row r="967">
      <c r="F967" s="5"/>
      <c r="H967" s="5"/>
      <c r="J967" s="5"/>
      <c r="L967" s="5"/>
    </row>
    <row r="968">
      <c r="F968" s="5"/>
      <c r="H968" s="5"/>
      <c r="J968" s="5"/>
      <c r="L968" s="5"/>
    </row>
    <row r="969">
      <c r="F969" s="5"/>
      <c r="H969" s="5"/>
      <c r="J969" s="5"/>
      <c r="L969" s="5"/>
    </row>
    <row r="970">
      <c r="F970" s="5"/>
      <c r="H970" s="5"/>
      <c r="J970" s="5"/>
      <c r="L970" s="5"/>
    </row>
    <row r="971">
      <c r="F971" s="5"/>
      <c r="H971" s="5"/>
      <c r="J971" s="5"/>
      <c r="L971" s="5"/>
    </row>
    <row r="972">
      <c r="F972" s="5"/>
      <c r="H972" s="5"/>
      <c r="J972" s="5"/>
      <c r="L972" s="5"/>
    </row>
    <row r="973">
      <c r="F973" s="5"/>
      <c r="H973" s="5"/>
      <c r="J973" s="5"/>
      <c r="L973" s="5"/>
    </row>
    <row r="974">
      <c r="F974" s="5"/>
      <c r="H974" s="5"/>
      <c r="J974" s="5"/>
      <c r="L974" s="5"/>
    </row>
    <row r="975">
      <c r="F975" s="5"/>
      <c r="H975" s="5"/>
      <c r="J975" s="5"/>
      <c r="L975" s="5"/>
    </row>
  </sheetData>
  <mergeCells count="4">
    <mergeCell ref="A1:C1"/>
    <mergeCell ref="D1:L1"/>
    <mergeCell ref="M1:Q1"/>
    <mergeCell ref="R1:U1"/>
  </mergeCells>
  <conditionalFormatting sqref="N1:P975 F2:F975 H2:H975 J2:J975">
    <cfRule type="colorScale" priority="1">
      <colorScale>
        <cfvo type="percentile" val="5"/>
        <cfvo type="formula" val="1"/>
        <cfvo type="percentile" val="95"/>
        <color rgb="FFE06666"/>
        <color rgb="FFFFFFFF"/>
        <color rgb="FF6AA84F"/>
      </colorScale>
    </cfRule>
  </conditionalFormatting>
  <conditionalFormatting sqref="L1:L975 Q1:R975">
    <cfRule type="colorScale" priority="2">
      <colorScale>
        <cfvo type="percentile" val="5"/>
        <cfvo type="formula" val="0"/>
        <cfvo type="percentile" val="95"/>
        <color rgb="FFE06666"/>
        <color rgb="FFFFFFFF"/>
        <color rgb="FF6AA84F"/>
      </colorScale>
    </cfRule>
  </conditionalFormatting>
  <conditionalFormatting sqref="S1:U975">
    <cfRule type="colorScale" priority="3">
      <colorScale>
        <cfvo type="percentile" val="5"/>
        <cfvo type="formula" val="0"/>
        <cfvo type="percentile" val="95"/>
        <color rgb="FFE06666"/>
        <color rgb="FFFFFFFF"/>
        <color rgb="FF6AA84F"/>
      </colorScale>
    </cfRule>
  </conditionalFormatting>
  <hyperlinks>
    <hyperlink r:id="rId1" ref="A3"/>
    <hyperlink r:id="rId2" ref="A5"/>
    <hyperlink r:id="rId3" ref="A6"/>
    <hyperlink r:id="rId4" ref="A7"/>
    <hyperlink r:id="rId5" ref="A8"/>
    <hyperlink r:id="rId6" ref="A9"/>
    <hyperlink r:id="rId7" ref="A10"/>
    <hyperlink r:id="rId8" ref="A11"/>
    <hyperlink r:id="rId9" ref="A12"/>
    <hyperlink r:id="rId10" ref="A13"/>
    <hyperlink r:id="rId11" ref="A14"/>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A37"/>
    <hyperlink r:id="rId35" ref="A38"/>
    <hyperlink r:id="rId36" ref="A39"/>
    <hyperlink r:id="rId37" ref="A40"/>
    <hyperlink r:id="rId38" ref="A41"/>
    <hyperlink r:id="rId39" ref="A42"/>
    <hyperlink r:id="rId40" ref="A43"/>
    <hyperlink r:id="rId41" ref="A44"/>
    <hyperlink r:id="rId42" ref="A45"/>
    <hyperlink r:id="rId43" ref="A46"/>
    <hyperlink r:id="rId44" ref="A47"/>
    <hyperlink r:id="rId45" ref="A48"/>
    <hyperlink r:id="rId46" ref="A49"/>
    <hyperlink r:id="rId47" ref="A50"/>
    <hyperlink r:id="rId48" ref="A51"/>
    <hyperlink r:id="rId49" ref="A52"/>
    <hyperlink r:id="rId50" ref="A53"/>
  </hyperlinks>
  <drawing r:id="rId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23.38"/>
    <col customWidth="1" min="3" max="3" width="27.13"/>
    <col customWidth="1" min="4" max="4" width="25.5"/>
    <col customWidth="1" min="5" max="5" width="22.75"/>
    <col customWidth="1" min="6" max="6" width="26.5"/>
    <col customWidth="1" min="7" max="8" width="25.63"/>
    <col customWidth="1" min="9" max="9" width="29.25"/>
  </cols>
  <sheetData>
    <row r="1">
      <c r="C1" s="5"/>
      <c r="D1" s="5"/>
      <c r="E1" s="5"/>
      <c r="F1" s="5"/>
      <c r="G1" s="5"/>
      <c r="H1" s="5"/>
      <c r="I1" s="5"/>
    </row>
    <row r="2">
      <c r="C2" s="22" t="s">
        <v>130</v>
      </c>
      <c r="G2" s="5"/>
      <c r="H2" s="5"/>
      <c r="I2" s="5"/>
    </row>
    <row r="3">
      <c r="C3" s="9" t="s">
        <v>131</v>
      </c>
      <c r="D3" s="8" t="s">
        <v>132</v>
      </c>
      <c r="E3" s="9" t="s">
        <v>133</v>
      </c>
      <c r="F3" s="8" t="s">
        <v>134</v>
      </c>
      <c r="G3" s="23"/>
      <c r="H3" s="23"/>
      <c r="I3" s="23"/>
    </row>
    <row r="4">
      <c r="B4" s="9" t="s">
        <v>135</v>
      </c>
      <c r="C4" s="24" t="str">
        <f>IFERROR(__xludf.DUMMYFUNCTION("AVERAGE(FILTER('Stock Data'!R:R, ISNUMBER('Stock Data'!R:R)))"),"#N/A")</f>
        <v>#N/A</v>
      </c>
      <c r="D4" s="24">
        <f>IFERROR(__xludf.DUMMYFUNCTION("AVERAGE(FILTER('Stock Data'!S:S, ISNUMBER('Stock Data'!S:S)))"),0.0020781849380363234)</f>
        <v>0.002078184938</v>
      </c>
      <c r="E4" s="24">
        <f>IFERROR(__xludf.DUMMYFUNCTION("AVERAGE(FILTER('Stock Data'!T:T, ISNUMBER('Stock Data'!T:T)))"),5.951741233208296E-4)</f>
        <v>0.0005951741233</v>
      </c>
      <c r="F4" s="24">
        <f>IFERROR(__xludf.DUMMYFUNCTION("AVERAGE(FILTER('Stock Data'!U:U, ISNUMBER('Stock Data'!U:U)))"),-0.02212101578424666)</f>
        <v>-0.02212101578</v>
      </c>
      <c r="G4" s="5"/>
      <c r="H4" s="5"/>
      <c r="I4" s="5"/>
    </row>
    <row r="5">
      <c r="B5" s="8" t="s">
        <v>136</v>
      </c>
      <c r="C5" s="25">
        <f>COUNT('Stock Data'!R:R)</f>
        <v>0</v>
      </c>
      <c r="D5" s="25">
        <f>COUNT('Stock Data'!S:S)</f>
        <v>51</v>
      </c>
      <c r="E5" s="25">
        <f>COUNT('Stock Data'!T:T)</f>
        <v>50</v>
      </c>
      <c r="F5" s="25">
        <f>COUNT('Stock Data'!U:U)</f>
        <v>50</v>
      </c>
      <c r="G5" s="5"/>
      <c r="H5" s="5"/>
      <c r="I5" s="5"/>
    </row>
    <row r="6">
      <c r="B6" s="9" t="s">
        <v>137</v>
      </c>
      <c r="C6" s="24" t="str">
        <f>IFERROR(__xludf.DUMMYFUNCTION("STDEV.S(FILTER('Stock Data'!R:R, ISNUMBER('Stock Data'!R:R)))"),"#N/A")</f>
        <v>#N/A</v>
      </c>
      <c r="D6" s="24">
        <f>IFERROR(__xludf.DUMMYFUNCTION("STDEV.S(FILTER('Stock Data'!S:S, ISNUMBER('Stock Data'!S:S)))"),0.026016916993877176)</f>
        <v>0.02601691699</v>
      </c>
      <c r="E6" s="24">
        <f>IFERROR(__xludf.DUMMYFUNCTION("STDEV.S(FILTER('Stock Data'!T:T, ISNUMBER('Stock Data'!T:T)))"),0.05959135908445798)</f>
        <v>0.05959135908</v>
      </c>
      <c r="F6" s="24">
        <f>IFERROR(__xludf.DUMMYFUNCTION("STDEV.S(FILTER('Stock Data'!U:U, ISNUMBER('Stock Data'!U:U)))"),0.11861383254710962)</f>
        <v>0.1186138325</v>
      </c>
      <c r="G6" s="5"/>
      <c r="H6" s="5"/>
      <c r="I6" s="5"/>
    </row>
    <row r="7">
      <c r="B7" s="8" t="s">
        <v>138</v>
      </c>
      <c r="C7" s="25" t="str">
        <f t="shared" ref="C7:F7" si="1"> C4 / ( C6 / SQRT(C5) )</f>
        <v>#N/A</v>
      </c>
      <c r="D7" s="25">
        <f t="shared" si="1"/>
        <v>0.5704445688</v>
      </c>
      <c r="E7" s="25">
        <f t="shared" si="1"/>
        <v>0.07062293343</v>
      </c>
      <c r="F7" s="25">
        <f t="shared" si="1"/>
        <v>-1.318726487</v>
      </c>
      <c r="G7" s="5"/>
      <c r="H7" s="5"/>
      <c r="I7" s="5"/>
    </row>
    <row r="8">
      <c r="B8" s="9" t="s">
        <v>139</v>
      </c>
      <c r="C8" s="25" t="str">
        <f t="shared" ref="C8:F8" si="2"> _xlfn.T.DIST.2T(ABS(C7), C5 - 1)</f>
        <v>#N/A</v>
      </c>
      <c r="D8" s="25">
        <f t="shared" si="2"/>
        <v>0.5709309744</v>
      </c>
      <c r="E8" s="25">
        <f t="shared" si="2"/>
        <v>0.9439853104</v>
      </c>
      <c r="F8" s="25">
        <f t="shared" si="2"/>
        <v>0.1933909929</v>
      </c>
      <c r="G8" s="5"/>
      <c r="H8" s="5"/>
      <c r="I8" s="5"/>
    </row>
    <row r="9">
      <c r="A9" s="26"/>
      <c r="B9" s="8" t="s">
        <v>140</v>
      </c>
      <c r="C9" s="25" t="str">
        <f t="shared" ref="C9:F9" si="3"> _xlfn.T.INV.2T(0.05, C5 - 1)</f>
        <v>#NUM!</v>
      </c>
      <c r="D9" s="25">
        <f t="shared" si="3"/>
        <v>2.008559112</v>
      </c>
      <c r="E9" s="25">
        <f t="shared" si="3"/>
        <v>2.009575237</v>
      </c>
      <c r="F9" s="25">
        <f t="shared" si="3"/>
        <v>2.009575237</v>
      </c>
      <c r="G9" s="5"/>
      <c r="H9" s="5"/>
      <c r="I9" s="5"/>
    </row>
    <row r="10">
      <c r="A10" s="26"/>
      <c r="B10" s="27" t="s">
        <v>141</v>
      </c>
      <c r="C10" s="25" t="str">
        <f t="shared" ref="C10:F10" si="4"> C4 - C9 * C6 / SQRT(C5)</f>
        <v>#N/A</v>
      </c>
      <c r="D10" s="24">
        <f t="shared" si="4"/>
        <v>-0.005239190881</v>
      </c>
      <c r="E10" s="24">
        <f t="shared" si="4"/>
        <v>-0.01634050274</v>
      </c>
      <c r="F10" s="24">
        <f t="shared" si="4"/>
        <v>-0.05583069401</v>
      </c>
      <c r="G10" s="5"/>
      <c r="H10" s="5"/>
      <c r="I10" s="5"/>
    </row>
    <row r="11">
      <c r="B11" s="8" t="s">
        <v>142</v>
      </c>
      <c r="C11" s="25" t="str">
        <f t="shared" ref="C11:F11" si="5"> C4 + C9 * C6 / SQRT(C5)</f>
        <v>#N/A</v>
      </c>
      <c r="D11" s="24">
        <f t="shared" si="5"/>
        <v>0.009395560757</v>
      </c>
      <c r="E11" s="24">
        <f t="shared" si="5"/>
        <v>0.01753085099</v>
      </c>
      <c r="F11" s="24">
        <f t="shared" si="5"/>
        <v>0.01158866244</v>
      </c>
    </row>
    <row r="13">
      <c r="B13" s="22" t="s">
        <v>143</v>
      </c>
    </row>
    <row r="14">
      <c r="B14" s="28" t="s">
        <v>144</v>
      </c>
      <c r="D14" s="29" t="s">
        <v>145</v>
      </c>
      <c r="F14" s="28" t="s">
        <v>146</v>
      </c>
      <c r="H14" s="29" t="s">
        <v>147</v>
      </c>
    </row>
    <row r="15">
      <c r="B15" s="30" t="str">
        <f>IFERROR(__xludf.DUMMYFUNCTION("SORTN(FILTER({'Stock Data'!A3:A53,'Stock Data'!F3:F53},ISNUMBER('Stock Data'!F3:F53)), 3, 2, 2, FALSE)"),"Meituan")</f>
        <v>Meituan</v>
      </c>
      <c r="C15" s="31">
        <f>IFERROR(__xludf.DUMMYFUNCTION("""COMPUTED_VALUE"""),1.0870662460567824)</f>
        <v>1.087066246</v>
      </c>
      <c r="D15" s="30" t="str">
        <f>IFERROR(__xludf.DUMMYFUNCTION("SORTN(FILTER({'Stock Data'!A3:A53,'Stock Data'!H3:H53},ISNUMBER('Stock Data'!H3:H53)), 3, 2, 2, FALSE)"),"Virgin Galactic")</f>
        <v>Virgin Galactic</v>
      </c>
      <c r="E15" s="31">
        <f>IFERROR(__xludf.DUMMYFUNCTION("""COMPUTED_VALUE"""),1.1655941655941655)</f>
        <v>1.165594166</v>
      </c>
      <c r="F15" s="30" t="str">
        <f>IFERROR(__xludf.DUMMYFUNCTION("SORTN(FILTER({'Stock Data'!A3:A53,'Stock Data'!J3:J53},ISNUMBER('Stock Data'!J3:J53)), 3, 2, 2, FALSE)"),"Bitcoin")</f>
        <v>Bitcoin</v>
      </c>
      <c r="G15" s="31">
        <f>IFERROR(__xludf.DUMMYFUNCTION("""COMPUTED_VALUE"""),1.3720533278846485)</f>
        <v>1.372053328</v>
      </c>
      <c r="H15" s="32" t="str">
        <f>IFERROR(__xludf.DUMMYFUNCTION("SORTN(FILTER({'Stock Data'!A3:A53,'Stock Data'!L3:L53},ISNUMBER('Stock Data'!L3:L53)), 3, 2, 2, FALSE)"),"#N/A")</f>
        <v>#N/A</v>
      </c>
      <c r="I15" s="32"/>
    </row>
    <row r="16">
      <c r="B16" s="30" t="str">
        <f>IFERROR(__xludf.DUMMYFUNCTION("""COMPUTED_VALUE"""),"Dropbox")</f>
        <v>Dropbox</v>
      </c>
      <c r="C16" s="31">
        <f>IFERROR(__xludf.DUMMYFUNCTION("""COMPUTED_VALUE"""),1.0691713483146068)</f>
        <v>1.069171348</v>
      </c>
      <c r="D16" s="30" t="str">
        <f>IFERROR(__xludf.DUMMYFUNCTION("""COMPUTED_VALUE"""),"Pinterest")</f>
        <v>Pinterest</v>
      </c>
      <c r="E16" s="31">
        <f>IFERROR(__xludf.DUMMYFUNCTION("""COMPUTED_VALUE"""),1.1547388781431334)</f>
        <v>1.154738878</v>
      </c>
      <c r="F16" s="30" t="str">
        <f>IFERROR(__xludf.DUMMYFUNCTION("""COMPUTED_VALUE"""),"Shopify")</f>
        <v>Shopify</v>
      </c>
      <c r="G16" s="31">
        <f>IFERROR(__xludf.DUMMYFUNCTION("""COMPUTED_VALUE"""),1.1756053405747908)</f>
        <v>1.175605341</v>
      </c>
      <c r="H16" s="33"/>
      <c r="I16" s="31"/>
    </row>
    <row r="17">
      <c r="B17" s="30" t="str">
        <f>IFERROR(__xludf.DUMMYFUNCTION("""COMPUTED_VALUE"""),"Virgin Galactic")</f>
        <v>Virgin Galactic</v>
      </c>
      <c r="C17" s="31">
        <f>IFERROR(__xludf.DUMMYFUNCTION("""COMPUTED_VALUE"""),1.0686400686400686)</f>
        <v>1.068640069</v>
      </c>
      <c r="D17" s="30" t="str">
        <f>IFERROR(__xludf.DUMMYFUNCTION("""COMPUTED_VALUE"""),"Shopify")</f>
        <v>Shopify</v>
      </c>
      <c r="E17" s="31">
        <f>IFERROR(__xludf.DUMMYFUNCTION("""COMPUTED_VALUE"""),1.1052274270196878)</f>
        <v>1.105227427</v>
      </c>
      <c r="F17" s="30" t="str">
        <f>IFERROR(__xludf.DUMMYFUNCTION("""COMPUTED_VALUE"""),"Novo Nordisk")</f>
        <v>Novo Nordisk</v>
      </c>
      <c r="G17" s="31">
        <f>IFERROR(__xludf.DUMMYFUNCTION("""COMPUTED_VALUE"""),1.1514199890770072)</f>
        <v>1.151419989</v>
      </c>
      <c r="H17" s="32"/>
      <c r="I17" s="31"/>
    </row>
    <row r="18">
      <c r="B18" s="22" t="s">
        <v>148</v>
      </c>
    </row>
    <row r="19">
      <c r="B19" s="29" t="s">
        <v>149</v>
      </c>
      <c r="D19" s="28" t="s">
        <v>150</v>
      </c>
      <c r="F19" s="29" t="s">
        <v>151</v>
      </c>
      <c r="H19" s="28" t="s">
        <v>152</v>
      </c>
    </row>
    <row r="20">
      <c r="B20" s="30" t="str">
        <f>IFERROR(__xludf.DUMMYFUNCTION("SORTN(FILTER({'Stock Data'!A3:A53,'Stock Data'!F3:F53}, ISNUMBER('Stock Data'!F3:F53)), 3, 2, 2, TRUE)
"),"Peloton")</f>
        <v>Peloton</v>
      </c>
      <c r="C20" s="31">
        <f>IFERROR(__xludf.DUMMYFUNCTION("""COMPUTED_VALUE"""),0.9257875066737853)</f>
        <v>0.9257875067</v>
      </c>
      <c r="D20" s="30" t="str">
        <f>IFERROR(__xludf.DUMMYFUNCTION("SORTN(FILTER({'Stock Data'!A3:A53,'Stock Data'!H3:H53}, ISNUMBER('Stock Data'!H3:H53)), 3, 2, 2, TRUE)
"),"DoorDash")</f>
        <v>DoorDash</v>
      </c>
      <c r="E20" s="31">
        <f>IFERROR(__xludf.DUMMYFUNCTION("""COMPUTED_VALUE"""),0.8442826236082529)</f>
        <v>0.8442826236</v>
      </c>
      <c r="F20" s="30" t="str">
        <f>IFERROR(__xludf.DUMMYFUNCTION("SORTN(FILTER({'Stock Data'!A3:A53,'Stock Data'!J3:J53}, ISNUMBER('Stock Data'!J3:J53)), 3, 2, 2, TRUE)
"),"Peloton")</f>
        <v>Peloton</v>
      </c>
      <c r="G20" s="31">
        <f>IFERROR(__xludf.DUMMYFUNCTION("""COMPUTED_VALUE"""),0.5643352909770422)</f>
        <v>0.564335291</v>
      </c>
      <c r="H20" s="32" t="str">
        <f>IFERROR(__xludf.DUMMYFUNCTION("SORTN(FILTER({'Stock Data'!A3:A53,'Stock Data'!L3:L53}, ISNUMBER('Stock Data'!L3:L53)), 3, 2, 2, TRUE)
"),"#N/A")</f>
        <v>#N/A</v>
      </c>
      <c r="I20" s="31"/>
    </row>
    <row r="21">
      <c r="B21" s="30" t="str">
        <f>IFERROR(__xludf.DUMMYFUNCTION("""COMPUTED_VALUE"""),"Ethereum")</f>
        <v>Ethereum</v>
      </c>
      <c r="C21" s="31">
        <f>IFERROR(__xludf.DUMMYFUNCTION("""COMPUTED_VALUE"""),0.9536104409640789)</f>
        <v>0.953610441</v>
      </c>
      <c r="D21" s="30" t="str">
        <f>IFERROR(__xludf.DUMMYFUNCTION("""COMPUTED_VALUE"""),"Airbnb")</f>
        <v>Airbnb</v>
      </c>
      <c r="E21" s="31">
        <f>IFERROR(__xludf.DUMMYFUNCTION("""COMPUTED_VALUE"""),0.8624144841406951)</f>
        <v>0.8624144841</v>
      </c>
      <c r="F21" s="30" t="str">
        <f>IFERROR(__xludf.DUMMYFUNCTION("""COMPUTED_VALUE"""),"Nvidia")</f>
        <v>Nvidia</v>
      </c>
      <c r="G21" s="31">
        <f>IFERROR(__xludf.DUMMYFUNCTION("""COMPUTED_VALUE"""),0.6785843264716503)</f>
        <v>0.6785843265</v>
      </c>
      <c r="H21" s="32"/>
      <c r="I21" s="31"/>
    </row>
    <row r="22">
      <c r="B22" s="30" t="str">
        <f>IFERROR(__xludf.DUMMYFUNCTION("""COMPUTED_VALUE"""),"Stitch Fix")</f>
        <v>Stitch Fix</v>
      </c>
      <c r="C22" s="31">
        <f>IFERROR(__xludf.DUMMYFUNCTION("""COMPUTED_VALUE"""),0.9554908485856906)</f>
        <v>0.9554908486</v>
      </c>
      <c r="D22" s="30" t="str">
        <f>IFERROR(__xludf.DUMMYFUNCTION("""COMPUTED_VALUE"""),"Peloton")</f>
        <v>Peloton</v>
      </c>
      <c r="E22" s="31">
        <f>IFERROR(__xludf.DUMMYFUNCTION("""COMPUTED_VALUE"""),0.887613454351308)</f>
        <v>0.8876134544</v>
      </c>
      <c r="F22" s="30" t="str">
        <f>IFERROR(__xludf.DUMMYFUNCTION("""COMPUTED_VALUE"""),"Sonos")</f>
        <v>Sonos</v>
      </c>
      <c r="G22" s="31">
        <f>IFERROR(__xludf.DUMMYFUNCTION("""COMPUTED_VALUE"""),0.7399588053553037)</f>
        <v>0.7399588054</v>
      </c>
      <c r="H22" s="32"/>
      <c r="I22" s="31"/>
    </row>
    <row r="23">
      <c r="C23" s="5"/>
      <c r="D23" s="5"/>
      <c r="E23" s="5"/>
      <c r="F23" s="5"/>
      <c r="G23" s="5"/>
      <c r="H23" s="5"/>
      <c r="I23" s="5"/>
    </row>
    <row r="24">
      <c r="B24" s="34" t="s">
        <v>153</v>
      </c>
      <c r="D24" s="5"/>
      <c r="E24" s="5"/>
      <c r="F24" s="5"/>
      <c r="G24" s="5"/>
      <c r="H24" s="5"/>
      <c r="I24" s="5"/>
    </row>
    <row r="25">
      <c r="B25" s="9" t="s">
        <v>154</v>
      </c>
      <c r="C25" s="35" t="str">
        <f>IFERROR(__xludf.DUMMYFUNCTION("SUMPRODUCT(1000 * FILTER('Stock Data'!L3:L53, ISNUMBER('Stock Data'!L3:L53)))"),"#N/A")</f>
        <v>#N/A</v>
      </c>
      <c r="D25" s="5"/>
      <c r="E25" s="5"/>
      <c r="F25" s="5"/>
      <c r="G25" s="5"/>
      <c r="H25" s="5"/>
      <c r="I25" s="5"/>
    </row>
    <row r="26">
      <c r="B26" s="8" t="s">
        <v>155</v>
      </c>
      <c r="C26" s="35" t="str">
        <f>IFERROR(__xludf.DUMMYFUNCTION("SUMPRODUCT(1000 * (1+FILTER('Stock Data'!L3:L53, ISNUMBER('Stock Data'!L3:L53))))"),"#N/A")</f>
        <v>#N/A</v>
      </c>
      <c r="D26" s="5"/>
      <c r="E26" s="5"/>
      <c r="F26" s="5"/>
      <c r="G26" s="5"/>
      <c r="H26" s="5"/>
      <c r="I26" s="5"/>
    </row>
    <row r="27">
      <c r="B27" s="9" t="s">
        <v>156</v>
      </c>
      <c r="C27" s="35">
        <f>IFERROR(__xludf.DUMMYFUNCTION("1000 * COUNT(FILTER('Stock Data'!L3:L53, ISNUMBER('Stock Data'!L3:L53)))"),0.0)</f>
        <v>0</v>
      </c>
      <c r="D27" s="5"/>
      <c r="E27" s="5"/>
      <c r="F27" s="5"/>
      <c r="G27" s="5"/>
      <c r="H27" s="5"/>
      <c r="I27" s="5"/>
    </row>
    <row r="28">
      <c r="B28" s="8" t="s">
        <v>157</v>
      </c>
      <c r="C28" s="31" t="str">
        <f>IFERROR(__xludf.DUMMYFUNCTION("AVERAGE(FILTER('Stock Data'!L3:L53, ISNUMBER('Stock Data'!L3:L53)))"),"#N/A")</f>
        <v>#N/A</v>
      </c>
      <c r="D28" s="5"/>
      <c r="E28" s="5"/>
      <c r="F28" s="5"/>
      <c r="G28" s="5"/>
      <c r="H28" s="5"/>
      <c r="I28" s="5"/>
    </row>
    <row r="29">
      <c r="B29" s="36" t="s">
        <v>158</v>
      </c>
      <c r="C29" s="5"/>
      <c r="D29" s="5"/>
      <c r="E29" s="5"/>
      <c r="F29" s="5"/>
      <c r="G29" s="5"/>
      <c r="H29" s="5"/>
      <c r="I29" s="5"/>
    </row>
    <row r="30">
      <c r="B30" s="9" t="s">
        <v>154</v>
      </c>
      <c r="C30" s="35" t="str">
        <f>IFERROR(__xludf.DUMMYFUNCTION("SUMPRODUCT(1000 * FILTER('Stock Data'!Q3:Q53, ISNUMBER('Stock Data'!Q3:Q53)))"),"#N/A")</f>
        <v>#N/A</v>
      </c>
      <c r="D30" s="5"/>
      <c r="E30" s="5"/>
      <c r="F30" s="5"/>
      <c r="G30" s="5"/>
      <c r="H30" s="5"/>
      <c r="I30" s="5"/>
    </row>
    <row r="31">
      <c r="B31" s="8" t="s">
        <v>155</v>
      </c>
      <c r="C31" s="35" t="str">
        <f>IFERROR(__xludf.DUMMYFUNCTION("SUMPRODUCT(1000 * (1+FILTER('Stock Data'!Q3:Q53, ISNUMBER('Stock Data'!Q3:Q53))))"),"#N/A")</f>
        <v>#N/A</v>
      </c>
      <c r="D31" s="5"/>
      <c r="E31" s="5"/>
      <c r="F31" s="5"/>
      <c r="G31" s="5"/>
      <c r="H31" s="5"/>
      <c r="I31" s="5"/>
    </row>
    <row r="32">
      <c r="B32" s="9" t="s">
        <v>156</v>
      </c>
      <c r="C32" s="35">
        <f>IFERROR(__xludf.DUMMYFUNCTION("1000 * COUNT(FILTER('Stock Data'!Q3:Q53, ISNUMBER('Stock Data'!Q3:Q53)))"),0.0)</f>
        <v>0</v>
      </c>
    </row>
    <row r="33">
      <c r="B33" s="8" t="s">
        <v>157</v>
      </c>
      <c r="C33" s="31" t="str">
        <f>IFERROR(__xludf.DUMMYFUNCTION("AVERAGE(FILTER('Stock Data'!Q3:Q53, ISNUMBER('Stock Data'!Q3:Q53)))"),"#N/A")</f>
        <v>#N/A</v>
      </c>
    </row>
    <row r="38">
      <c r="C38" s="5"/>
      <c r="D38" s="5"/>
      <c r="E38" s="5"/>
      <c r="F38" s="5"/>
      <c r="G38" s="5"/>
      <c r="H38" s="5"/>
      <c r="I38" s="5"/>
    </row>
    <row r="39">
      <c r="C39" s="5"/>
      <c r="D39" s="5"/>
      <c r="E39" s="5"/>
      <c r="F39" s="5"/>
      <c r="G39" s="5"/>
      <c r="H39" s="5"/>
      <c r="I39" s="5"/>
    </row>
    <row r="40">
      <c r="C40" s="5"/>
      <c r="D40" s="5"/>
      <c r="E40" s="5"/>
      <c r="F40" s="5"/>
      <c r="G40" s="5"/>
      <c r="H40" s="5"/>
      <c r="I40" s="5"/>
    </row>
    <row r="41">
      <c r="C41" s="5"/>
      <c r="D41" s="5"/>
      <c r="E41" s="5"/>
      <c r="F41" s="5"/>
      <c r="G41" s="5"/>
      <c r="H41" s="5"/>
      <c r="I41" s="5"/>
    </row>
    <row r="42">
      <c r="C42" s="5"/>
      <c r="D42" s="5"/>
      <c r="E42" s="5"/>
      <c r="F42" s="5"/>
      <c r="G42" s="5"/>
      <c r="H42" s="5"/>
      <c r="I42" s="5"/>
    </row>
    <row r="43">
      <c r="C43" s="5"/>
      <c r="D43" s="5"/>
      <c r="E43" s="5"/>
      <c r="F43" s="5"/>
      <c r="G43" s="5"/>
      <c r="H43" s="5"/>
      <c r="I43" s="5"/>
    </row>
    <row r="44">
      <c r="C44" s="5"/>
      <c r="D44" s="5"/>
      <c r="E44" s="5"/>
      <c r="F44" s="5"/>
      <c r="G44" s="5"/>
      <c r="H44" s="5"/>
      <c r="I44" s="5"/>
    </row>
    <row r="45">
      <c r="C45" s="5"/>
      <c r="D45" s="5"/>
      <c r="E45" s="5"/>
      <c r="F45" s="5"/>
      <c r="G45" s="5"/>
      <c r="H45" s="5"/>
      <c r="I45" s="5"/>
    </row>
    <row r="46">
      <c r="C46" s="5"/>
      <c r="D46" s="5"/>
      <c r="E46" s="5"/>
      <c r="F46" s="5"/>
      <c r="G46" s="5"/>
      <c r="H46" s="5"/>
      <c r="I46" s="5"/>
    </row>
    <row r="47">
      <c r="C47" s="5"/>
      <c r="D47" s="5"/>
      <c r="E47" s="5"/>
      <c r="F47" s="5"/>
      <c r="G47" s="5"/>
      <c r="H47" s="5"/>
      <c r="I47" s="5"/>
    </row>
    <row r="48">
      <c r="C48" s="5"/>
      <c r="D48" s="5"/>
      <c r="E48" s="5"/>
      <c r="F48" s="5"/>
      <c r="G48" s="5"/>
      <c r="H48" s="5"/>
      <c r="I48" s="5"/>
    </row>
    <row r="49">
      <c r="C49" s="5"/>
      <c r="D49" s="5"/>
      <c r="E49" s="5"/>
      <c r="F49" s="5"/>
      <c r="G49" s="5"/>
      <c r="H49" s="5"/>
      <c r="I49" s="5"/>
    </row>
    <row r="50">
      <c r="C50" s="5"/>
      <c r="D50" s="5"/>
      <c r="E50" s="5"/>
      <c r="F50" s="5"/>
      <c r="G50" s="5"/>
      <c r="H50" s="5"/>
      <c r="I50" s="5"/>
    </row>
    <row r="51">
      <c r="C51" s="5"/>
      <c r="D51" s="5"/>
      <c r="E51" s="5"/>
      <c r="F51" s="5"/>
      <c r="G51" s="5"/>
      <c r="H51" s="5"/>
      <c r="I51" s="5"/>
    </row>
    <row r="52">
      <c r="C52" s="5"/>
      <c r="D52" s="5"/>
      <c r="E52" s="5"/>
      <c r="F52" s="5"/>
      <c r="G52" s="5"/>
      <c r="H52" s="5"/>
      <c r="I52" s="5"/>
    </row>
    <row r="53">
      <c r="C53" s="5"/>
      <c r="D53" s="5"/>
      <c r="E53" s="5"/>
      <c r="F53" s="5"/>
      <c r="G53" s="5"/>
      <c r="H53" s="5"/>
      <c r="I53" s="5"/>
    </row>
    <row r="54">
      <c r="C54" s="5"/>
      <c r="D54" s="5"/>
      <c r="E54" s="5"/>
      <c r="F54" s="5"/>
      <c r="G54" s="5"/>
      <c r="H54" s="5"/>
      <c r="I54" s="5"/>
    </row>
    <row r="55">
      <c r="C55" s="5"/>
      <c r="D55" s="5"/>
      <c r="E55" s="5"/>
      <c r="F55" s="5"/>
      <c r="G55" s="5"/>
      <c r="H55" s="5"/>
      <c r="I55" s="5"/>
    </row>
    <row r="56">
      <c r="C56" s="5"/>
      <c r="D56" s="5"/>
      <c r="E56" s="5"/>
      <c r="F56" s="5"/>
      <c r="G56" s="5"/>
      <c r="H56" s="5"/>
      <c r="I56" s="5"/>
    </row>
    <row r="57">
      <c r="C57" s="5"/>
      <c r="D57" s="5"/>
      <c r="E57" s="5"/>
      <c r="F57" s="5"/>
      <c r="G57" s="5"/>
      <c r="H57" s="5"/>
      <c r="I57" s="5"/>
    </row>
    <row r="58">
      <c r="C58" s="5"/>
      <c r="D58" s="5"/>
      <c r="E58" s="5"/>
      <c r="F58" s="5"/>
      <c r="G58" s="5"/>
      <c r="H58" s="5"/>
      <c r="I58" s="5"/>
    </row>
    <row r="59">
      <c r="C59" s="5"/>
      <c r="D59" s="5"/>
      <c r="E59" s="5"/>
      <c r="F59" s="5"/>
      <c r="G59" s="5"/>
      <c r="H59" s="5"/>
      <c r="I59" s="5"/>
    </row>
    <row r="60">
      <c r="C60" s="5"/>
      <c r="D60" s="5"/>
      <c r="E60" s="5"/>
      <c r="F60" s="5"/>
      <c r="G60" s="5"/>
      <c r="H60" s="5"/>
      <c r="I60" s="5"/>
    </row>
    <row r="61">
      <c r="C61" s="5"/>
      <c r="D61" s="5"/>
      <c r="E61" s="5"/>
      <c r="F61" s="5"/>
      <c r="G61" s="5"/>
      <c r="H61" s="5"/>
      <c r="I61" s="5"/>
    </row>
    <row r="62">
      <c r="C62" s="5"/>
      <c r="D62" s="5"/>
      <c r="E62" s="5"/>
      <c r="F62" s="5"/>
      <c r="G62" s="5"/>
      <c r="H62" s="5"/>
      <c r="I62" s="5"/>
    </row>
    <row r="63">
      <c r="C63" s="5"/>
      <c r="D63" s="5"/>
      <c r="E63" s="5"/>
      <c r="F63" s="5"/>
      <c r="G63" s="5"/>
      <c r="H63" s="5"/>
      <c r="I63" s="5"/>
    </row>
    <row r="64">
      <c r="C64" s="5"/>
      <c r="D64" s="5"/>
      <c r="E64" s="5"/>
      <c r="F64" s="5"/>
      <c r="G64" s="5"/>
      <c r="H64" s="5"/>
      <c r="I64" s="5"/>
    </row>
    <row r="65">
      <c r="C65" s="5"/>
      <c r="D65" s="5"/>
      <c r="E65" s="5"/>
      <c r="F65" s="5"/>
      <c r="G65" s="5"/>
      <c r="H65" s="5"/>
      <c r="I65" s="5"/>
    </row>
    <row r="66">
      <c r="C66" s="5"/>
      <c r="D66" s="5"/>
      <c r="E66" s="5"/>
      <c r="F66" s="5"/>
      <c r="G66" s="5"/>
      <c r="H66" s="5"/>
      <c r="I66" s="5"/>
    </row>
    <row r="67">
      <c r="C67" s="5"/>
      <c r="D67" s="5"/>
      <c r="E67" s="5"/>
      <c r="F67" s="5"/>
      <c r="G67" s="5"/>
      <c r="H67" s="5"/>
      <c r="I67" s="5"/>
    </row>
    <row r="68">
      <c r="C68" s="5"/>
      <c r="D68" s="5"/>
      <c r="E68" s="5"/>
      <c r="F68" s="5"/>
      <c r="G68" s="5"/>
      <c r="H68" s="5"/>
      <c r="I68" s="5"/>
    </row>
    <row r="69">
      <c r="C69" s="5"/>
      <c r="D69" s="5"/>
      <c r="E69" s="5"/>
      <c r="F69" s="5"/>
      <c r="G69" s="5"/>
      <c r="H69" s="5"/>
      <c r="I69" s="5"/>
    </row>
    <row r="70">
      <c r="C70" s="5"/>
      <c r="D70" s="5"/>
      <c r="E70" s="5"/>
      <c r="F70" s="5"/>
      <c r="G70" s="5"/>
      <c r="H70" s="5"/>
      <c r="I70" s="5"/>
    </row>
    <row r="71">
      <c r="C71" s="5"/>
      <c r="D71" s="5"/>
      <c r="E71" s="5"/>
      <c r="F71" s="5"/>
      <c r="G71" s="5"/>
      <c r="H71" s="5"/>
      <c r="I71" s="5"/>
    </row>
    <row r="72">
      <c r="C72" s="5"/>
      <c r="D72" s="5"/>
      <c r="E72" s="5"/>
      <c r="F72" s="5"/>
      <c r="G72" s="5"/>
      <c r="H72" s="5"/>
      <c r="I72" s="5"/>
    </row>
    <row r="73">
      <c r="C73" s="5"/>
      <c r="D73" s="5"/>
      <c r="E73" s="5"/>
      <c r="F73" s="5"/>
      <c r="G73" s="5"/>
      <c r="H73" s="5"/>
      <c r="I73" s="5"/>
    </row>
    <row r="74">
      <c r="C74" s="5"/>
      <c r="D74" s="5"/>
      <c r="E74" s="5"/>
      <c r="F74" s="5"/>
      <c r="G74" s="5"/>
      <c r="H74" s="5"/>
      <c r="I74" s="5"/>
    </row>
    <row r="75">
      <c r="C75" s="5"/>
      <c r="D75" s="5"/>
      <c r="E75" s="5"/>
      <c r="F75" s="5"/>
      <c r="G75" s="5"/>
      <c r="H75" s="5"/>
      <c r="I75" s="5"/>
    </row>
    <row r="76">
      <c r="C76" s="5"/>
      <c r="D76" s="5"/>
      <c r="E76" s="5"/>
      <c r="F76" s="5"/>
      <c r="G76" s="5"/>
      <c r="H76" s="5"/>
      <c r="I76" s="5"/>
    </row>
    <row r="77">
      <c r="C77" s="5"/>
      <c r="D77" s="5"/>
      <c r="E77" s="5"/>
      <c r="F77" s="5"/>
      <c r="G77" s="5"/>
      <c r="H77" s="5"/>
      <c r="I77" s="5"/>
    </row>
    <row r="78">
      <c r="C78" s="5"/>
      <c r="D78" s="5"/>
      <c r="E78" s="5"/>
      <c r="F78" s="5"/>
      <c r="G78" s="5"/>
      <c r="H78" s="5"/>
      <c r="I78" s="5"/>
    </row>
    <row r="79">
      <c r="C79" s="5"/>
      <c r="D79" s="5"/>
      <c r="E79" s="5"/>
      <c r="F79" s="5"/>
      <c r="G79" s="5"/>
      <c r="H79" s="5"/>
      <c r="I79" s="5"/>
    </row>
    <row r="80">
      <c r="C80" s="5"/>
      <c r="D80" s="5"/>
      <c r="E80" s="5"/>
      <c r="F80" s="5"/>
      <c r="G80" s="5"/>
      <c r="H80" s="5"/>
      <c r="I80" s="5"/>
    </row>
    <row r="81">
      <c r="C81" s="5"/>
      <c r="D81" s="5"/>
      <c r="E81" s="5"/>
      <c r="F81" s="5"/>
      <c r="G81" s="5"/>
      <c r="H81" s="5"/>
      <c r="I81" s="5"/>
    </row>
    <row r="82">
      <c r="C82" s="5"/>
      <c r="D82" s="5"/>
      <c r="E82" s="5"/>
      <c r="F82" s="5"/>
      <c r="G82" s="5"/>
      <c r="H82" s="5"/>
      <c r="I82" s="5"/>
    </row>
    <row r="83">
      <c r="C83" s="5"/>
      <c r="D83" s="5"/>
      <c r="E83" s="5"/>
      <c r="F83" s="5"/>
      <c r="G83" s="5"/>
      <c r="H83" s="5"/>
      <c r="I83" s="5"/>
    </row>
    <row r="84">
      <c r="C84" s="5"/>
      <c r="D84" s="5"/>
      <c r="E84" s="5"/>
      <c r="F84" s="5"/>
      <c r="G84" s="5"/>
      <c r="H84" s="5"/>
      <c r="I84" s="5"/>
    </row>
    <row r="85">
      <c r="C85" s="5"/>
      <c r="D85" s="5"/>
      <c r="E85" s="5"/>
      <c r="F85" s="5"/>
      <c r="G85" s="5"/>
      <c r="H85" s="5"/>
      <c r="I85" s="5"/>
    </row>
    <row r="86">
      <c r="C86" s="5"/>
      <c r="D86" s="5"/>
      <c r="E86" s="5"/>
      <c r="F86" s="5"/>
      <c r="G86" s="5"/>
      <c r="H86" s="5"/>
      <c r="I86" s="5"/>
    </row>
    <row r="87">
      <c r="C87" s="5"/>
      <c r="D87" s="5"/>
      <c r="E87" s="5"/>
      <c r="F87" s="5"/>
      <c r="G87" s="5"/>
      <c r="H87" s="5"/>
      <c r="I87" s="5"/>
    </row>
    <row r="88">
      <c r="C88" s="5"/>
      <c r="D88" s="5"/>
      <c r="E88" s="5"/>
      <c r="F88" s="5"/>
      <c r="G88" s="5"/>
      <c r="H88" s="5"/>
      <c r="I88" s="5"/>
    </row>
    <row r="89">
      <c r="C89" s="5"/>
      <c r="D89" s="5"/>
      <c r="E89" s="5"/>
      <c r="F89" s="5"/>
      <c r="G89" s="5"/>
      <c r="H89" s="5"/>
      <c r="I89" s="5"/>
    </row>
    <row r="90">
      <c r="C90" s="5"/>
      <c r="D90" s="5"/>
      <c r="E90" s="5"/>
      <c r="F90" s="5"/>
      <c r="G90" s="5"/>
      <c r="H90" s="5"/>
      <c r="I90" s="5"/>
    </row>
    <row r="91">
      <c r="C91" s="5"/>
      <c r="D91" s="5"/>
      <c r="E91" s="5"/>
      <c r="F91" s="5"/>
      <c r="G91" s="5"/>
      <c r="H91" s="5"/>
      <c r="I91" s="5"/>
    </row>
    <row r="92">
      <c r="C92" s="5"/>
      <c r="D92" s="5"/>
      <c r="E92" s="5"/>
      <c r="F92" s="5"/>
      <c r="G92" s="5"/>
      <c r="H92" s="5"/>
      <c r="I92" s="5"/>
    </row>
    <row r="93">
      <c r="C93" s="5"/>
      <c r="D93" s="5"/>
      <c r="E93" s="5"/>
      <c r="F93" s="5"/>
      <c r="G93" s="5"/>
      <c r="H93" s="5"/>
      <c r="I93" s="5"/>
    </row>
    <row r="94">
      <c r="C94" s="5"/>
      <c r="D94" s="5"/>
      <c r="E94" s="5"/>
      <c r="F94" s="5"/>
      <c r="G94" s="5"/>
      <c r="H94" s="5"/>
      <c r="I94" s="5"/>
    </row>
    <row r="95">
      <c r="C95" s="5"/>
      <c r="D95" s="5"/>
      <c r="E95" s="5"/>
      <c r="F95" s="5"/>
      <c r="G95" s="5"/>
      <c r="H95" s="5"/>
      <c r="I95" s="5"/>
    </row>
    <row r="96">
      <c r="C96" s="5"/>
      <c r="D96" s="5"/>
      <c r="E96" s="5"/>
      <c r="F96" s="5"/>
      <c r="G96" s="5"/>
      <c r="H96" s="5"/>
      <c r="I96" s="5"/>
    </row>
    <row r="97">
      <c r="C97" s="5"/>
      <c r="D97" s="5"/>
      <c r="E97" s="5"/>
      <c r="F97" s="5"/>
      <c r="G97" s="5"/>
      <c r="H97" s="5"/>
      <c r="I97" s="5"/>
    </row>
    <row r="98">
      <c r="C98" s="5"/>
      <c r="D98" s="5"/>
      <c r="E98" s="5"/>
      <c r="F98" s="5"/>
      <c r="G98" s="5"/>
      <c r="H98" s="5"/>
      <c r="I98" s="5"/>
    </row>
    <row r="99">
      <c r="C99" s="5"/>
      <c r="D99" s="5"/>
      <c r="E99" s="5"/>
      <c r="F99" s="5"/>
      <c r="G99" s="5"/>
      <c r="H99" s="5"/>
      <c r="I99" s="5"/>
    </row>
    <row r="100">
      <c r="C100" s="5"/>
      <c r="D100" s="5"/>
      <c r="E100" s="5"/>
      <c r="F100" s="5"/>
      <c r="G100" s="5"/>
      <c r="H100" s="5"/>
      <c r="I100" s="5"/>
    </row>
    <row r="101">
      <c r="C101" s="5"/>
      <c r="D101" s="5"/>
      <c r="E101" s="5"/>
      <c r="F101" s="5"/>
      <c r="G101" s="5"/>
      <c r="H101" s="5"/>
      <c r="I101" s="5"/>
    </row>
    <row r="102">
      <c r="C102" s="5"/>
      <c r="D102" s="5"/>
      <c r="E102" s="5"/>
      <c r="F102" s="5"/>
      <c r="G102" s="5"/>
      <c r="H102" s="5"/>
      <c r="I102" s="5"/>
    </row>
    <row r="103">
      <c r="C103" s="5"/>
      <c r="D103" s="5"/>
      <c r="E103" s="5"/>
      <c r="F103" s="5"/>
      <c r="G103" s="5"/>
      <c r="H103" s="5"/>
      <c r="I103" s="5"/>
    </row>
    <row r="104">
      <c r="C104" s="5"/>
      <c r="D104" s="5"/>
      <c r="E104" s="5"/>
      <c r="F104" s="5"/>
      <c r="G104" s="5"/>
      <c r="H104" s="5"/>
      <c r="I104" s="5"/>
    </row>
    <row r="105">
      <c r="C105" s="5"/>
      <c r="D105" s="5"/>
      <c r="E105" s="5"/>
      <c r="F105" s="5"/>
      <c r="G105" s="5"/>
      <c r="H105" s="5"/>
      <c r="I105" s="5"/>
    </row>
    <row r="106">
      <c r="C106" s="5"/>
      <c r="D106" s="5"/>
      <c r="E106" s="5"/>
      <c r="F106" s="5"/>
      <c r="G106" s="5"/>
      <c r="H106" s="5"/>
      <c r="I106" s="5"/>
    </row>
    <row r="107">
      <c r="C107" s="5"/>
      <c r="D107" s="5"/>
      <c r="E107" s="5"/>
      <c r="F107" s="5"/>
      <c r="G107" s="5"/>
      <c r="H107" s="5"/>
      <c r="I107" s="5"/>
    </row>
    <row r="108">
      <c r="C108" s="5"/>
      <c r="D108" s="5"/>
      <c r="E108" s="5"/>
      <c r="F108" s="5"/>
      <c r="G108" s="5"/>
      <c r="H108" s="5"/>
      <c r="I108" s="5"/>
    </row>
    <row r="109">
      <c r="C109" s="5"/>
      <c r="D109" s="5"/>
      <c r="E109" s="5"/>
      <c r="F109" s="5"/>
      <c r="G109" s="5"/>
      <c r="H109" s="5"/>
      <c r="I109" s="5"/>
    </row>
    <row r="110">
      <c r="C110" s="5"/>
      <c r="D110" s="5"/>
      <c r="E110" s="5"/>
      <c r="F110" s="5"/>
      <c r="G110" s="5"/>
      <c r="H110" s="5"/>
      <c r="I110" s="5"/>
    </row>
    <row r="111">
      <c r="C111" s="5"/>
      <c r="D111" s="5"/>
      <c r="E111" s="5"/>
      <c r="F111" s="5"/>
      <c r="G111" s="5"/>
      <c r="H111" s="5"/>
      <c r="I111" s="5"/>
    </row>
    <row r="112">
      <c r="C112" s="5"/>
      <c r="D112" s="5"/>
      <c r="E112" s="5"/>
      <c r="F112" s="5"/>
      <c r="G112" s="5"/>
      <c r="H112" s="5"/>
      <c r="I112" s="5"/>
    </row>
    <row r="113">
      <c r="C113" s="5"/>
      <c r="D113" s="5"/>
      <c r="E113" s="5"/>
      <c r="F113" s="5"/>
      <c r="G113" s="5"/>
      <c r="H113" s="5"/>
      <c r="I113" s="5"/>
    </row>
    <row r="114">
      <c r="C114" s="5"/>
      <c r="D114" s="5"/>
      <c r="E114" s="5"/>
      <c r="F114" s="5"/>
      <c r="G114" s="5"/>
      <c r="H114" s="5"/>
      <c r="I114" s="5"/>
    </row>
    <row r="115">
      <c r="C115" s="5"/>
      <c r="D115" s="5"/>
      <c r="E115" s="5"/>
      <c r="F115" s="5"/>
      <c r="G115" s="5"/>
      <c r="H115" s="5"/>
      <c r="I115" s="5"/>
    </row>
    <row r="116">
      <c r="C116" s="5"/>
      <c r="D116" s="5"/>
      <c r="E116" s="5"/>
      <c r="F116" s="5"/>
      <c r="G116" s="5"/>
      <c r="H116" s="5"/>
      <c r="I116" s="5"/>
    </row>
    <row r="117">
      <c r="C117" s="5"/>
      <c r="D117" s="5"/>
      <c r="E117" s="5"/>
      <c r="F117" s="5"/>
      <c r="G117" s="5"/>
      <c r="H117" s="5"/>
      <c r="I117" s="5"/>
    </row>
    <row r="118">
      <c r="C118" s="5"/>
      <c r="D118" s="5"/>
      <c r="E118" s="5"/>
      <c r="F118" s="5"/>
      <c r="G118" s="5"/>
      <c r="H118" s="5"/>
      <c r="I118" s="5"/>
    </row>
    <row r="119">
      <c r="C119" s="5"/>
      <c r="D119" s="5"/>
      <c r="E119" s="5"/>
      <c r="F119" s="5"/>
      <c r="G119" s="5"/>
      <c r="H119" s="5"/>
      <c r="I119" s="5"/>
    </row>
    <row r="120">
      <c r="C120" s="5"/>
      <c r="D120" s="5"/>
      <c r="E120" s="5"/>
      <c r="F120" s="5"/>
      <c r="G120" s="5"/>
      <c r="H120" s="5"/>
      <c r="I120" s="5"/>
    </row>
    <row r="121">
      <c r="C121" s="5"/>
      <c r="D121" s="5"/>
      <c r="E121" s="5"/>
      <c r="F121" s="5"/>
      <c r="G121" s="5"/>
      <c r="H121" s="5"/>
      <c r="I121" s="5"/>
    </row>
    <row r="122">
      <c r="C122" s="5"/>
      <c r="D122" s="5"/>
      <c r="E122" s="5"/>
      <c r="F122" s="5"/>
      <c r="G122" s="5"/>
      <c r="H122" s="5"/>
      <c r="I122" s="5"/>
    </row>
    <row r="123">
      <c r="C123" s="5"/>
      <c r="D123" s="5"/>
      <c r="E123" s="5"/>
      <c r="F123" s="5"/>
      <c r="G123" s="5"/>
      <c r="H123" s="5"/>
      <c r="I123" s="5"/>
    </row>
    <row r="124">
      <c r="C124" s="5"/>
      <c r="D124" s="5"/>
      <c r="E124" s="5"/>
      <c r="F124" s="5"/>
      <c r="G124" s="5"/>
      <c r="H124" s="5"/>
      <c r="I124" s="5"/>
    </row>
    <row r="125">
      <c r="C125" s="5"/>
      <c r="D125" s="5"/>
      <c r="E125" s="5"/>
      <c r="F125" s="5"/>
      <c r="G125" s="5"/>
      <c r="H125" s="5"/>
      <c r="I125" s="5"/>
    </row>
    <row r="126">
      <c r="C126" s="5"/>
      <c r="D126" s="5"/>
      <c r="E126" s="5"/>
      <c r="F126" s="5"/>
      <c r="G126" s="5"/>
      <c r="H126" s="5"/>
      <c r="I126" s="5"/>
    </row>
    <row r="127">
      <c r="C127" s="5"/>
      <c r="D127" s="5"/>
      <c r="E127" s="5"/>
      <c r="F127" s="5"/>
      <c r="G127" s="5"/>
      <c r="H127" s="5"/>
      <c r="I127" s="5"/>
    </row>
    <row r="128">
      <c r="C128" s="5"/>
      <c r="D128" s="5"/>
      <c r="E128" s="5"/>
      <c r="F128" s="5"/>
      <c r="G128" s="5"/>
      <c r="H128" s="5"/>
      <c r="I128" s="5"/>
    </row>
    <row r="129">
      <c r="C129" s="5"/>
      <c r="D129" s="5"/>
      <c r="E129" s="5"/>
      <c r="F129" s="5"/>
      <c r="G129" s="5"/>
      <c r="H129" s="5"/>
      <c r="I129" s="5"/>
    </row>
    <row r="130">
      <c r="C130" s="5"/>
      <c r="D130" s="5"/>
      <c r="E130" s="5"/>
      <c r="F130" s="5"/>
      <c r="G130" s="5"/>
      <c r="H130" s="5"/>
      <c r="I130" s="5"/>
    </row>
    <row r="131">
      <c r="C131" s="5"/>
      <c r="D131" s="5"/>
      <c r="E131" s="5"/>
      <c r="F131" s="5"/>
      <c r="G131" s="5"/>
      <c r="H131" s="5"/>
      <c r="I131" s="5"/>
    </row>
    <row r="132">
      <c r="C132" s="5"/>
      <c r="D132" s="5"/>
      <c r="E132" s="5"/>
      <c r="F132" s="5"/>
      <c r="G132" s="5"/>
      <c r="H132" s="5"/>
      <c r="I132" s="5"/>
    </row>
    <row r="133">
      <c r="C133" s="5"/>
      <c r="D133" s="5"/>
      <c r="E133" s="5"/>
      <c r="F133" s="5"/>
      <c r="G133" s="5"/>
      <c r="H133" s="5"/>
      <c r="I133" s="5"/>
    </row>
    <row r="134">
      <c r="C134" s="5"/>
      <c r="D134" s="5"/>
      <c r="E134" s="5"/>
      <c r="F134" s="5"/>
      <c r="G134" s="5"/>
      <c r="H134" s="5"/>
      <c r="I134" s="5"/>
    </row>
    <row r="135">
      <c r="C135" s="5"/>
      <c r="D135" s="5"/>
      <c r="E135" s="5"/>
      <c r="F135" s="5"/>
      <c r="G135" s="5"/>
      <c r="H135" s="5"/>
      <c r="I135" s="5"/>
    </row>
    <row r="136">
      <c r="C136" s="5"/>
      <c r="D136" s="5"/>
      <c r="E136" s="5"/>
      <c r="F136" s="5"/>
      <c r="G136" s="5"/>
      <c r="H136" s="5"/>
      <c r="I136" s="5"/>
    </row>
    <row r="137">
      <c r="C137" s="5"/>
      <c r="D137" s="5"/>
      <c r="E137" s="5"/>
      <c r="F137" s="5"/>
      <c r="G137" s="5"/>
      <c r="H137" s="5"/>
      <c r="I137" s="5"/>
    </row>
    <row r="138">
      <c r="C138" s="5"/>
      <c r="D138" s="5"/>
      <c r="E138" s="5"/>
      <c r="F138" s="5"/>
      <c r="G138" s="5"/>
      <c r="H138" s="5"/>
      <c r="I138" s="5"/>
    </row>
    <row r="139">
      <c r="C139" s="5"/>
      <c r="D139" s="5"/>
      <c r="E139" s="5"/>
      <c r="F139" s="5"/>
      <c r="G139" s="5"/>
      <c r="H139" s="5"/>
      <c r="I139" s="5"/>
    </row>
    <row r="140">
      <c r="C140" s="5"/>
      <c r="D140" s="5"/>
      <c r="E140" s="5"/>
      <c r="F140" s="5"/>
      <c r="G140" s="5"/>
      <c r="H140" s="5"/>
      <c r="I140" s="5"/>
    </row>
    <row r="141">
      <c r="C141" s="5"/>
      <c r="D141" s="5"/>
      <c r="E141" s="5"/>
      <c r="F141" s="5"/>
      <c r="G141" s="5"/>
      <c r="H141" s="5"/>
      <c r="I141" s="5"/>
    </row>
    <row r="142">
      <c r="C142" s="5"/>
      <c r="D142" s="5"/>
      <c r="E142" s="5"/>
      <c r="F142" s="5"/>
      <c r="G142" s="5"/>
      <c r="H142" s="5"/>
      <c r="I142" s="5"/>
    </row>
    <row r="143">
      <c r="C143" s="5"/>
      <c r="D143" s="5"/>
      <c r="E143" s="5"/>
      <c r="F143" s="5"/>
      <c r="G143" s="5"/>
      <c r="H143" s="5"/>
      <c r="I143" s="5"/>
    </row>
    <row r="144">
      <c r="C144" s="5"/>
      <c r="D144" s="5"/>
      <c r="E144" s="5"/>
      <c r="F144" s="5"/>
      <c r="G144" s="5"/>
      <c r="H144" s="5"/>
      <c r="I144" s="5"/>
    </row>
    <row r="145">
      <c r="C145" s="5"/>
      <c r="D145" s="5"/>
      <c r="E145" s="5"/>
      <c r="F145" s="5"/>
      <c r="G145" s="5"/>
      <c r="H145" s="5"/>
      <c r="I145" s="5"/>
    </row>
    <row r="146">
      <c r="C146" s="5"/>
      <c r="D146" s="5"/>
      <c r="E146" s="5"/>
      <c r="F146" s="5"/>
      <c r="G146" s="5"/>
      <c r="H146" s="5"/>
      <c r="I146" s="5"/>
    </row>
    <row r="147">
      <c r="C147" s="5"/>
      <c r="D147" s="5"/>
      <c r="E147" s="5"/>
      <c r="F147" s="5"/>
      <c r="G147" s="5"/>
      <c r="H147" s="5"/>
      <c r="I147" s="5"/>
    </row>
    <row r="148">
      <c r="C148" s="5"/>
      <c r="D148" s="5"/>
      <c r="E148" s="5"/>
      <c r="F148" s="5"/>
      <c r="G148" s="5"/>
      <c r="H148" s="5"/>
      <c r="I148" s="5"/>
    </row>
    <row r="149">
      <c r="C149" s="5"/>
      <c r="D149" s="5"/>
      <c r="E149" s="5"/>
      <c r="F149" s="5"/>
      <c r="G149" s="5"/>
      <c r="H149" s="5"/>
      <c r="I149" s="5"/>
    </row>
    <row r="150">
      <c r="C150" s="5"/>
      <c r="D150" s="5"/>
      <c r="E150" s="5"/>
      <c r="F150" s="5"/>
      <c r="G150" s="5"/>
      <c r="H150" s="5"/>
      <c r="I150" s="5"/>
    </row>
    <row r="151">
      <c r="C151" s="5"/>
      <c r="D151" s="5"/>
      <c r="E151" s="5"/>
      <c r="F151" s="5"/>
      <c r="G151" s="5"/>
      <c r="H151" s="5"/>
      <c r="I151" s="5"/>
    </row>
    <row r="152">
      <c r="C152" s="5"/>
      <c r="D152" s="5"/>
      <c r="E152" s="5"/>
      <c r="F152" s="5"/>
      <c r="G152" s="5"/>
      <c r="H152" s="5"/>
      <c r="I152" s="5"/>
    </row>
    <row r="153">
      <c r="C153" s="5"/>
      <c r="D153" s="5"/>
      <c r="E153" s="5"/>
      <c r="F153" s="5"/>
      <c r="G153" s="5"/>
      <c r="H153" s="5"/>
      <c r="I153" s="5"/>
    </row>
    <row r="154">
      <c r="C154" s="5"/>
      <c r="D154" s="5"/>
      <c r="E154" s="5"/>
      <c r="F154" s="5"/>
      <c r="G154" s="5"/>
      <c r="H154" s="5"/>
      <c r="I154" s="5"/>
    </row>
    <row r="155">
      <c r="C155" s="5"/>
      <c r="D155" s="5"/>
      <c r="E155" s="5"/>
      <c r="F155" s="5"/>
      <c r="G155" s="5"/>
      <c r="H155" s="5"/>
      <c r="I155" s="5"/>
    </row>
    <row r="156">
      <c r="C156" s="5"/>
      <c r="D156" s="5"/>
      <c r="E156" s="5"/>
      <c r="F156" s="5"/>
      <c r="G156" s="5"/>
      <c r="H156" s="5"/>
      <c r="I156" s="5"/>
    </row>
    <row r="157">
      <c r="C157" s="5"/>
      <c r="D157" s="5"/>
      <c r="E157" s="5"/>
      <c r="F157" s="5"/>
      <c r="G157" s="5"/>
      <c r="H157" s="5"/>
      <c r="I157" s="5"/>
    </row>
    <row r="158">
      <c r="C158" s="5"/>
      <c r="D158" s="5"/>
      <c r="E158" s="5"/>
      <c r="F158" s="5"/>
      <c r="G158" s="5"/>
      <c r="H158" s="5"/>
      <c r="I158" s="5"/>
    </row>
    <row r="159">
      <c r="C159" s="5"/>
      <c r="D159" s="5"/>
      <c r="E159" s="5"/>
      <c r="F159" s="5"/>
      <c r="G159" s="5"/>
      <c r="H159" s="5"/>
      <c r="I159" s="5"/>
    </row>
    <row r="160">
      <c r="C160" s="5"/>
      <c r="D160" s="5"/>
      <c r="E160" s="5"/>
      <c r="F160" s="5"/>
      <c r="G160" s="5"/>
      <c r="H160" s="5"/>
      <c r="I160" s="5"/>
    </row>
    <row r="161">
      <c r="C161" s="5"/>
      <c r="D161" s="5"/>
      <c r="E161" s="5"/>
      <c r="F161" s="5"/>
      <c r="G161" s="5"/>
      <c r="H161" s="5"/>
      <c r="I161" s="5"/>
    </row>
    <row r="162">
      <c r="C162" s="5"/>
      <c r="D162" s="5"/>
      <c r="E162" s="5"/>
      <c r="F162" s="5"/>
      <c r="G162" s="5"/>
      <c r="H162" s="5"/>
      <c r="I162" s="5"/>
    </row>
    <row r="163">
      <c r="C163" s="5"/>
      <c r="D163" s="5"/>
      <c r="E163" s="5"/>
      <c r="F163" s="5"/>
      <c r="G163" s="5"/>
      <c r="H163" s="5"/>
      <c r="I163" s="5"/>
    </row>
    <row r="164">
      <c r="C164" s="5"/>
      <c r="D164" s="5"/>
      <c r="E164" s="5"/>
      <c r="F164" s="5"/>
      <c r="G164" s="5"/>
      <c r="H164" s="5"/>
      <c r="I164" s="5"/>
    </row>
    <row r="165">
      <c r="C165" s="5"/>
      <c r="D165" s="5"/>
      <c r="E165" s="5"/>
      <c r="F165" s="5"/>
      <c r="G165" s="5"/>
      <c r="H165" s="5"/>
      <c r="I165" s="5"/>
    </row>
    <row r="166">
      <c r="C166" s="5"/>
      <c r="D166" s="5"/>
      <c r="E166" s="5"/>
      <c r="F166" s="5"/>
      <c r="G166" s="5"/>
      <c r="H166" s="5"/>
      <c r="I166" s="5"/>
    </row>
    <row r="167">
      <c r="C167" s="5"/>
      <c r="D167" s="5"/>
      <c r="E167" s="5"/>
      <c r="F167" s="5"/>
      <c r="G167" s="5"/>
      <c r="H167" s="5"/>
      <c r="I167" s="5"/>
    </row>
    <row r="168">
      <c r="C168" s="5"/>
      <c r="D168" s="5"/>
      <c r="E168" s="5"/>
      <c r="F168" s="5"/>
      <c r="G168" s="5"/>
      <c r="H168" s="5"/>
      <c r="I168" s="5"/>
    </row>
    <row r="169">
      <c r="C169" s="5"/>
      <c r="D169" s="5"/>
      <c r="E169" s="5"/>
      <c r="F169" s="5"/>
      <c r="G169" s="5"/>
      <c r="H169" s="5"/>
      <c r="I169" s="5"/>
    </row>
    <row r="170">
      <c r="C170" s="5"/>
      <c r="D170" s="5"/>
      <c r="E170" s="5"/>
      <c r="F170" s="5"/>
      <c r="G170" s="5"/>
      <c r="H170" s="5"/>
      <c r="I170" s="5"/>
    </row>
    <row r="171">
      <c r="C171" s="5"/>
      <c r="D171" s="5"/>
      <c r="E171" s="5"/>
      <c r="F171" s="5"/>
      <c r="G171" s="5"/>
      <c r="H171" s="5"/>
      <c r="I171" s="5"/>
    </row>
    <row r="172">
      <c r="C172" s="5"/>
      <c r="D172" s="5"/>
      <c r="E172" s="5"/>
      <c r="F172" s="5"/>
      <c r="G172" s="5"/>
      <c r="H172" s="5"/>
      <c r="I172" s="5"/>
    </row>
    <row r="173">
      <c r="C173" s="5"/>
      <c r="D173" s="5"/>
      <c r="E173" s="5"/>
      <c r="F173" s="5"/>
      <c r="G173" s="5"/>
      <c r="H173" s="5"/>
      <c r="I173" s="5"/>
    </row>
    <row r="174">
      <c r="C174" s="5"/>
      <c r="D174" s="5"/>
      <c r="E174" s="5"/>
      <c r="F174" s="5"/>
      <c r="G174" s="5"/>
      <c r="H174" s="5"/>
      <c r="I174" s="5"/>
    </row>
    <row r="175">
      <c r="C175" s="5"/>
      <c r="D175" s="5"/>
      <c r="E175" s="5"/>
      <c r="F175" s="5"/>
      <c r="G175" s="5"/>
      <c r="H175" s="5"/>
      <c r="I175" s="5"/>
    </row>
    <row r="176">
      <c r="C176" s="5"/>
      <c r="D176" s="5"/>
      <c r="E176" s="5"/>
      <c r="F176" s="5"/>
      <c r="G176" s="5"/>
      <c r="H176" s="5"/>
      <c r="I176" s="5"/>
    </row>
    <row r="177">
      <c r="C177" s="5"/>
      <c r="D177" s="5"/>
      <c r="E177" s="5"/>
      <c r="F177" s="5"/>
      <c r="G177" s="5"/>
      <c r="H177" s="5"/>
      <c r="I177" s="5"/>
    </row>
    <row r="178">
      <c r="C178" s="5"/>
      <c r="D178" s="5"/>
      <c r="E178" s="5"/>
      <c r="F178" s="5"/>
      <c r="G178" s="5"/>
      <c r="H178" s="5"/>
      <c r="I178" s="5"/>
    </row>
    <row r="179">
      <c r="C179" s="5"/>
      <c r="D179" s="5"/>
      <c r="E179" s="5"/>
      <c r="F179" s="5"/>
      <c r="G179" s="5"/>
      <c r="H179" s="5"/>
      <c r="I179" s="5"/>
    </row>
    <row r="180">
      <c r="C180" s="5"/>
      <c r="D180" s="5"/>
      <c r="E180" s="5"/>
      <c r="F180" s="5"/>
      <c r="G180" s="5"/>
      <c r="H180" s="5"/>
      <c r="I180" s="5"/>
    </row>
    <row r="181">
      <c r="C181" s="5"/>
      <c r="D181" s="5"/>
      <c r="E181" s="5"/>
      <c r="F181" s="5"/>
      <c r="G181" s="5"/>
      <c r="H181" s="5"/>
      <c r="I181" s="5"/>
    </row>
    <row r="182">
      <c r="C182" s="5"/>
      <c r="D182" s="5"/>
      <c r="E182" s="5"/>
      <c r="F182" s="5"/>
      <c r="G182" s="5"/>
      <c r="H182" s="5"/>
      <c r="I182" s="5"/>
    </row>
    <row r="183">
      <c r="C183" s="5"/>
      <c r="D183" s="5"/>
      <c r="E183" s="5"/>
      <c r="F183" s="5"/>
      <c r="G183" s="5"/>
      <c r="H183" s="5"/>
      <c r="I183" s="5"/>
    </row>
    <row r="184">
      <c r="C184" s="5"/>
      <c r="D184" s="5"/>
      <c r="E184" s="5"/>
      <c r="F184" s="5"/>
      <c r="G184" s="5"/>
      <c r="H184" s="5"/>
      <c r="I184" s="5"/>
    </row>
    <row r="185">
      <c r="C185" s="5"/>
      <c r="D185" s="5"/>
      <c r="E185" s="5"/>
      <c r="F185" s="5"/>
      <c r="G185" s="5"/>
      <c r="H185" s="5"/>
      <c r="I185" s="5"/>
    </row>
    <row r="186">
      <c r="C186" s="5"/>
      <c r="D186" s="5"/>
      <c r="E186" s="5"/>
      <c r="F186" s="5"/>
      <c r="G186" s="5"/>
      <c r="H186" s="5"/>
      <c r="I186" s="5"/>
    </row>
    <row r="187">
      <c r="C187" s="5"/>
      <c r="D187" s="5"/>
      <c r="E187" s="5"/>
      <c r="F187" s="5"/>
      <c r="G187" s="5"/>
      <c r="H187" s="5"/>
      <c r="I187" s="5"/>
    </row>
    <row r="188">
      <c r="C188" s="5"/>
      <c r="D188" s="5"/>
      <c r="E188" s="5"/>
      <c r="F188" s="5"/>
      <c r="G188" s="5"/>
      <c r="H188" s="5"/>
      <c r="I188" s="5"/>
    </row>
    <row r="189">
      <c r="C189" s="5"/>
      <c r="D189" s="5"/>
      <c r="E189" s="5"/>
      <c r="F189" s="5"/>
      <c r="G189" s="5"/>
      <c r="H189" s="5"/>
      <c r="I189" s="5"/>
    </row>
    <row r="190">
      <c r="C190" s="5"/>
      <c r="D190" s="5"/>
      <c r="E190" s="5"/>
      <c r="F190" s="5"/>
      <c r="G190" s="5"/>
      <c r="H190" s="5"/>
      <c r="I190" s="5"/>
    </row>
    <row r="191">
      <c r="C191" s="5"/>
      <c r="D191" s="5"/>
      <c r="E191" s="5"/>
      <c r="F191" s="5"/>
      <c r="G191" s="5"/>
      <c r="H191" s="5"/>
      <c r="I191" s="5"/>
    </row>
    <row r="192">
      <c r="C192" s="5"/>
      <c r="D192" s="5"/>
      <c r="E192" s="5"/>
      <c r="F192" s="5"/>
      <c r="G192" s="5"/>
      <c r="H192" s="5"/>
      <c r="I192" s="5"/>
    </row>
    <row r="193">
      <c r="C193" s="5"/>
      <c r="D193" s="5"/>
      <c r="E193" s="5"/>
      <c r="F193" s="5"/>
      <c r="G193" s="5"/>
      <c r="H193" s="5"/>
      <c r="I193" s="5"/>
    </row>
    <row r="194">
      <c r="C194" s="5"/>
      <c r="D194" s="5"/>
      <c r="E194" s="5"/>
      <c r="F194" s="5"/>
      <c r="G194" s="5"/>
      <c r="H194" s="5"/>
      <c r="I194" s="5"/>
    </row>
    <row r="195">
      <c r="C195" s="5"/>
      <c r="D195" s="5"/>
      <c r="E195" s="5"/>
      <c r="F195" s="5"/>
      <c r="G195" s="5"/>
      <c r="H195" s="5"/>
      <c r="I195" s="5"/>
    </row>
    <row r="196">
      <c r="C196" s="5"/>
      <c r="D196" s="5"/>
      <c r="E196" s="5"/>
      <c r="F196" s="5"/>
      <c r="G196" s="5"/>
      <c r="H196" s="5"/>
      <c r="I196" s="5"/>
    </row>
    <row r="197">
      <c r="C197" s="5"/>
      <c r="D197" s="5"/>
      <c r="E197" s="5"/>
      <c r="F197" s="5"/>
      <c r="G197" s="5"/>
      <c r="H197" s="5"/>
      <c r="I197" s="5"/>
    </row>
    <row r="198">
      <c r="C198" s="5"/>
      <c r="D198" s="5"/>
      <c r="E198" s="5"/>
      <c r="F198" s="5"/>
      <c r="G198" s="5"/>
      <c r="H198" s="5"/>
      <c r="I198" s="5"/>
    </row>
    <row r="199">
      <c r="C199" s="5"/>
      <c r="D199" s="5"/>
      <c r="E199" s="5"/>
      <c r="F199" s="5"/>
      <c r="G199" s="5"/>
      <c r="H199" s="5"/>
      <c r="I199" s="5"/>
    </row>
    <row r="200">
      <c r="C200" s="5"/>
      <c r="D200" s="5"/>
      <c r="E200" s="5"/>
      <c r="F200" s="5"/>
      <c r="G200" s="5"/>
      <c r="H200" s="5"/>
      <c r="I200" s="5"/>
    </row>
    <row r="201">
      <c r="C201" s="5"/>
      <c r="D201" s="5"/>
      <c r="E201" s="5"/>
      <c r="F201" s="5"/>
      <c r="G201" s="5"/>
      <c r="H201" s="5"/>
      <c r="I201" s="5"/>
    </row>
    <row r="202">
      <c r="C202" s="5"/>
      <c r="D202" s="5"/>
      <c r="E202" s="5"/>
      <c r="F202" s="5"/>
      <c r="G202" s="5"/>
      <c r="H202" s="5"/>
      <c r="I202" s="5"/>
    </row>
    <row r="203">
      <c r="C203" s="5"/>
      <c r="D203" s="5"/>
      <c r="E203" s="5"/>
      <c r="F203" s="5"/>
      <c r="G203" s="5"/>
      <c r="H203" s="5"/>
      <c r="I203" s="5"/>
    </row>
    <row r="204">
      <c r="C204" s="5"/>
      <c r="D204" s="5"/>
      <c r="E204" s="5"/>
      <c r="F204" s="5"/>
      <c r="G204" s="5"/>
      <c r="H204" s="5"/>
      <c r="I204" s="5"/>
    </row>
    <row r="205">
      <c r="C205" s="5"/>
      <c r="D205" s="5"/>
      <c r="E205" s="5"/>
      <c r="F205" s="5"/>
      <c r="G205" s="5"/>
      <c r="H205" s="5"/>
      <c r="I205" s="5"/>
    </row>
    <row r="206">
      <c r="C206" s="5"/>
      <c r="D206" s="5"/>
      <c r="E206" s="5"/>
      <c r="F206" s="5"/>
      <c r="G206" s="5"/>
      <c r="H206" s="5"/>
      <c r="I206" s="5"/>
    </row>
    <row r="207">
      <c r="C207" s="5"/>
      <c r="D207" s="5"/>
      <c r="E207" s="5"/>
      <c r="F207" s="5"/>
      <c r="G207" s="5"/>
      <c r="H207" s="5"/>
      <c r="I207" s="5"/>
    </row>
    <row r="208">
      <c r="C208" s="5"/>
      <c r="D208" s="5"/>
      <c r="E208" s="5"/>
      <c r="F208" s="5"/>
      <c r="G208" s="5"/>
      <c r="H208" s="5"/>
      <c r="I208" s="5"/>
    </row>
    <row r="209">
      <c r="C209" s="5"/>
      <c r="D209" s="5"/>
      <c r="E209" s="5"/>
      <c r="F209" s="5"/>
      <c r="G209" s="5"/>
      <c r="H209" s="5"/>
      <c r="I209" s="5"/>
    </row>
    <row r="210">
      <c r="C210" s="5"/>
      <c r="D210" s="5"/>
      <c r="E210" s="5"/>
      <c r="F210" s="5"/>
      <c r="G210" s="5"/>
      <c r="H210" s="5"/>
      <c r="I210" s="5"/>
    </row>
    <row r="211">
      <c r="C211" s="5"/>
      <c r="D211" s="5"/>
      <c r="E211" s="5"/>
      <c r="F211" s="5"/>
      <c r="G211" s="5"/>
      <c r="H211" s="5"/>
      <c r="I211" s="5"/>
    </row>
    <row r="212">
      <c r="C212" s="5"/>
      <c r="D212" s="5"/>
      <c r="E212" s="5"/>
      <c r="F212" s="5"/>
      <c r="G212" s="5"/>
      <c r="H212" s="5"/>
      <c r="I212" s="5"/>
    </row>
    <row r="213">
      <c r="C213" s="5"/>
      <c r="D213" s="5"/>
      <c r="E213" s="5"/>
      <c r="F213" s="5"/>
      <c r="G213" s="5"/>
      <c r="H213" s="5"/>
      <c r="I213" s="5"/>
    </row>
    <row r="214">
      <c r="C214" s="5"/>
      <c r="D214" s="5"/>
      <c r="E214" s="5"/>
      <c r="F214" s="5"/>
      <c r="G214" s="5"/>
      <c r="H214" s="5"/>
      <c r="I214" s="5"/>
    </row>
    <row r="215">
      <c r="C215" s="5"/>
      <c r="D215" s="5"/>
      <c r="E215" s="5"/>
      <c r="F215" s="5"/>
      <c r="G215" s="5"/>
      <c r="H215" s="5"/>
      <c r="I215" s="5"/>
    </row>
    <row r="216">
      <c r="C216" s="5"/>
      <c r="D216" s="5"/>
      <c r="E216" s="5"/>
      <c r="F216" s="5"/>
      <c r="G216" s="5"/>
      <c r="H216" s="5"/>
      <c r="I216" s="5"/>
    </row>
    <row r="217">
      <c r="C217" s="5"/>
      <c r="D217" s="5"/>
      <c r="E217" s="5"/>
      <c r="F217" s="5"/>
      <c r="G217" s="5"/>
      <c r="H217" s="5"/>
      <c r="I217" s="5"/>
    </row>
    <row r="218">
      <c r="C218" s="5"/>
      <c r="D218" s="5"/>
      <c r="E218" s="5"/>
      <c r="F218" s="5"/>
      <c r="G218" s="5"/>
      <c r="H218" s="5"/>
      <c r="I218" s="5"/>
    </row>
    <row r="219">
      <c r="C219" s="5"/>
      <c r="D219" s="5"/>
      <c r="E219" s="5"/>
      <c r="F219" s="5"/>
      <c r="G219" s="5"/>
      <c r="H219" s="5"/>
      <c r="I219" s="5"/>
    </row>
    <row r="220">
      <c r="C220" s="5"/>
      <c r="D220" s="5"/>
      <c r="E220" s="5"/>
      <c r="F220" s="5"/>
      <c r="G220" s="5"/>
      <c r="H220" s="5"/>
      <c r="I220" s="5"/>
    </row>
    <row r="221">
      <c r="C221" s="5"/>
      <c r="D221" s="5"/>
      <c r="E221" s="5"/>
      <c r="F221" s="5"/>
      <c r="G221" s="5"/>
      <c r="H221" s="5"/>
      <c r="I221" s="5"/>
    </row>
    <row r="222">
      <c r="C222" s="5"/>
      <c r="D222" s="5"/>
      <c r="E222" s="5"/>
      <c r="F222" s="5"/>
      <c r="G222" s="5"/>
      <c r="H222" s="5"/>
      <c r="I222" s="5"/>
    </row>
    <row r="223">
      <c r="C223" s="5"/>
      <c r="D223" s="5"/>
      <c r="E223" s="5"/>
      <c r="F223" s="5"/>
      <c r="G223" s="5"/>
      <c r="H223" s="5"/>
      <c r="I223" s="5"/>
    </row>
    <row r="224">
      <c r="C224" s="5"/>
      <c r="D224" s="5"/>
      <c r="E224" s="5"/>
      <c r="F224" s="5"/>
      <c r="G224" s="5"/>
      <c r="H224" s="5"/>
      <c r="I224" s="5"/>
    </row>
    <row r="225">
      <c r="C225" s="5"/>
      <c r="D225" s="5"/>
      <c r="E225" s="5"/>
      <c r="F225" s="5"/>
      <c r="G225" s="5"/>
      <c r="H225" s="5"/>
      <c r="I225" s="5"/>
    </row>
    <row r="226">
      <c r="C226" s="5"/>
      <c r="D226" s="5"/>
      <c r="E226" s="5"/>
      <c r="F226" s="5"/>
      <c r="G226" s="5"/>
      <c r="H226" s="5"/>
      <c r="I226" s="5"/>
    </row>
    <row r="227">
      <c r="C227" s="5"/>
      <c r="D227" s="5"/>
      <c r="E227" s="5"/>
      <c r="F227" s="5"/>
      <c r="G227" s="5"/>
      <c r="H227" s="5"/>
      <c r="I227" s="5"/>
    </row>
    <row r="228">
      <c r="C228" s="5"/>
      <c r="D228" s="5"/>
      <c r="E228" s="5"/>
      <c r="F228" s="5"/>
      <c r="G228" s="5"/>
      <c r="H228" s="5"/>
      <c r="I228" s="5"/>
    </row>
    <row r="229">
      <c r="C229" s="5"/>
      <c r="D229" s="5"/>
      <c r="E229" s="5"/>
      <c r="F229" s="5"/>
      <c r="G229" s="5"/>
      <c r="H229" s="5"/>
      <c r="I229" s="5"/>
    </row>
    <row r="230">
      <c r="C230" s="5"/>
      <c r="D230" s="5"/>
      <c r="E230" s="5"/>
      <c r="F230" s="5"/>
      <c r="G230" s="5"/>
      <c r="H230" s="5"/>
      <c r="I230" s="5"/>
    </row>
    <row r="231">
      <c r="C231" s="5"/>
      <c r="D231" s="5"/>
      <c r="E231" s="5"/>
      <c r="F231" s="5"/>
      <c r="G231" s="5"/>
      <c r="H231" s="5"/>
      <c r="I231" s="5"/>
    </row>
    <row r="232">
      <c r="C232" s="5"/>
      <c r="D232" s="5"/>
      <c r="E232" s="5"/>
      <c r="F232" s="5"/>
      <c r="G232" s="5"/>
      <c r="H232" s="5"/>
      <c r="I232" s="5"/>
    </row>
    <row r="233">
      <c r="C233" s="5"/>
      <c r="D233" s="5"/>
      <c r="E233" s="5"/>
      <c r="F233" s="5"/>
      <c r="G233" s="5"/>
      <c r="H233" s="5"/>
      <c r="I233" s="5"/>
    </row>
    <row r="234">
      <c r="C234" s="5"/>
      <c r="D234" s="5"/>
      <c r="E234" s="5"/>
      <c r="F234" s="5"/>
      <c r="G234" s="5"/>
      <c r="H234" s="5"/>
      <c r="I234" s="5"/>
    </row>
    <row r="235">
      <c r="C235" s="5"/>
      <c r="D235" s="5"/>
      <c r="E235" s="5"/>
      <c r="F235" s="5"/>
      <c r="G235" s="5"/>
      <c r="H235" s="5"/>
      <c r="I235" s="5"/>
    </row>
    <row r="236">
      <c r="C236" s="5"/>
      <c r="D236" s="5"/>
      <c r="E236" s="5"/>
      <c r="F236" s="5"/>
      <c r="G236" s="5"/>
      <c r="H236" s="5"/>
      <c r="I236" s="5"/>
    </row>
    <row r="237">
      <c r="C237" s="5"/>
      <c r="D237" s="5"/>
      <c r="E237" s="5"/>
      <c r="F237" s="5"/>
      <c r="G237" s="5"/>
      <c r="H237" s="5"/>
      <c r="I237" s="5"/>
    </row>
    <row r="238">
      <c r="C238" s="5"/>
      <c r="D238" s="5"/>
      <c r="E238" s="5"/>
      <c r="F238" s="5"/>
      <c r="G238" s="5"/>
      <c r="H238" s="5"/>
      <c r="I238" s="5"/>
    </row>
    <row r="239">
      <c r="C239" s="5"/>
      <c r="D239" s="5"/>
      <c r="E239" s="5"/>
      <c r="F239" s="5"/>
      <c r="G239" s="5"/>
      <c r="H239" s="5"/>
      <c r="I239" s="5"/>
    </row>
    <row r="240">
      <c r="C240" s="5"/>
      <c r="D240" s="5"/>
      <c r="E240" s="5"/>
      <c r="F240" s="5"/>
      <c r="G240" s="5"/>
      <c r="H240" s="5"/>
      <c r="I240" s="5"/>
    </row>
    <row r="241">
      <c r="C241" s="5"/>
      <c r="D241" s="5"/>
      <c r="E241" s="5"/>
      <c r="F241" s="5"/>
      <c r="G241" s="5"/>
      <c r="H241" s="5"/>
      <c r="I241" s="5"/>
    </row>
    <row r="242">
      <c r="C242" s="5"/>
      <c r="D242" s="5"/>
      <c r="E242" s="5"/>
      <c r="F242" s="5"/>
      <c r="G242" s="5"/>
      <c r="H242" s="5"/>
      <c r="I242" s="5"/>
    </row>
    <row r="243">
      <c r="C243" s="5"/>
      <c r="D243" s="5"/>
      <c r="E243" s="5"/>
      <c r="F243" s="5"/>
      <c r="G243" s="5"/>
      <c r="H243" s="5"/>
      <c r="I243" s="5"/>
    </row>
    <row r="244">
      <c r="C244" s="5"/>
      <c r="D244" s="5"/>
      <c r="E244" s="5"/>
      <c r="F244" s="5"/>
      <c r="G244" s="5"/>
      <c r="H244" s="5"/>
      <c r="I244" s="5"/>
    </row>
    <row r="245">
      <c r="C245" s="5"/>
      <c r="D245" s="5"/>
      <c r="E245" s="5"/>
      <c r="F245" s="5"/>
      <c r="G245" s="5"/>
      <c r="H245" s="5"/>
      <c r="I245" s="5"/>
    </row>
    <row r="246">
      <c r="C246" s="5"/>
      <c r="D246" s="5"/>
      <c r="E246" s="5"/>
      <c r="F246" s="5"/>
      <c r="G246" s="5"/>
      <c r="H246" s="5"/>
      <c r="I246" s="5"/>
    </row>
    <row r="247">
      <c r="C247" s="5"/>
      <c r="D247" s="5"/>
      <c r="E247" s="5"/>
      <c r="F247" s="5"/>
      <c r="G247" s="5"/>
      <c r="H247" s="5"/>
      <c r="I247" s="5"/>
    </row>
    <row r="248">
      <c r="C248" s="5"/>
      <c r="D248" s="5"/>
      <c r="E248" s="5"/>
      <c r="F248" s="5"/>
      <c r="G248" s="5"/>
      <c r="H248" s="5"/>
      <c r="I248" s="5"/>
    </row>
    <row r="249">
      <c r="C249" s="5"/>
      <c r="D249" s="5"/>
      <c r="E249" s="5"/>
      <c r="F249" s="5"/>
      <c r="G249" s="5"/>
      <c r="H249" s="5"/>
      <c r="I249" s="5"/>
    </row>
    <row r="250">
      <c r="C250" s="5"/>
      <c r="D250" s="5"/>
      <c r="E250" s="5"/>
      <c r="F250" s="5"/>
      <c r="G250" s="5"/>
      <c r="H250" s="5"/>
      <c r="I250" s="5"/>
    </row>
    <row r="251">
      <c r="C251" s="5"/>
      <c r="D251" s="5"/>
      <c r="E251" s="5"/>
      <c r="F251" s="5"/>
      <c r="G251" s="5"/>
      <c r="H251" s="5"/>
      <c r="I251" s="5"/>
    </row>
    <row r="252">
      <c r="C252" s="5"/>
      <c r="D252" s="5"/>
      <c r="E252" s="5"/>
      <c r="F252" s="5"/>
      <c r="G252" s="5"/>
      <c r="H252" s="5"/>
      <c r="I252" s="5"/>
    </row>
    <row r="253">
      <c r="C253" s="5"/>
      <c r="D253" s="5"/>
      <c r="E253" s="5"/>
      <c r="F253" s="5"/>
      <c r="G253" s="5"/>
      <c r="H253" s="5"/>
      <c r="I253" s="5"/>
    </row>
    <row r="254">
      <c r="C254" s="5"/>
      <c r="D254" s="5"/>
      <c r="E254" s="5"/>
      <c r="F254" s="5"/>
      <c r="G254" s="5"/>
      <c r="H254" s="5"/>
      <c r="I254" s="5"/>
    </row>
    <row r="255">
      <c r="C255" s="5"/>
      <c r="D255" s="5"/>
      <c r="E255" s="5"/>
      <c r="F255" s="5"/>
      <c r="G255" s="5"/>
      <c r="H255" s="5"/>
      <c r="I255" s="5"/>
    </row>
    <row r="256">
      <c r="C256" s="5"/>
      <c r="D256" s="5"/>
      <c r="E256" s="5"/>
      <c r="F256" s="5"/>
      <c r="G256" s="5"/>
      <c r="H256" s="5"/>
      <c r="I256" s="5"/>
    </row>
    <row r="257">
      <c r="C257" s="5"/>
      <c r="D257" s="5"/>
      <c r="E257" s="5"/>
      <c r="F257" s="5"/>
      <c r="G257" s="5"/>
      <c r="H257" s="5"/>
      <c r="I257" s="5"/>
    </row>
    <row r="258">
      <c r="C258" s="5"/>
      <c r="D258" s="5"/>
      <c r="E258" s="5"/>
      <c r="F258" s="5"/>
      <c r="G258" s="5"/>
      <c r="H258" s="5"/>
      <c r="I258" s="5"/>
    </row>
    <row r="259">
      <c r="C259" s="5"/>
      <c r="D259" s="5"/>
      <c r="E259" s="5"/>
      <c r="F259" s="5"/>
      <c r="G259" s="5"/>
      <c r="H259" s="5"/>
      <c r="I259" s="5"/>
    </row>
    <row r="260">
      <c r="C260" s="5"/>
      <c r="D260" s="5"/>
      <c r="E260" s="5"/>
      <c r="F260" s="5"/>
      <c r="G260" s="5"/>
      <c r="H260" s="5"/>
      <c r="I260" s="5"/>
    </row>
    <row r="261">
      <c r="C261" s="5"/>
      <c r="D261" s="5"/>
      <c r="E261" s="5"/>
      <c r="F261" s="5"/>
      <c r="G261" s="5"/>
      <c r="H261" s="5"/>
      <c r="I261" s="5"/>
    </row>
    <row r="262">
      <c r="C262" s="5"/>
      <c r="D262" s="5"/>
      <c r="E262" s="5"/>
      <c r="F262" s="5"/>
      <c r="G262" s="5"/>
      <c r="H262" s="5"/>
      <c r="I262" s="5"/>
    </row>
    <row r="263">
      <c r="C263" s="5"/>
      <c r="D263" s="5"/>
      <c r="E263" s="5"/>
      <c r="F263" s="5"/>
      <c r="G263" s="5"/>
      <c r="H263" s="5"/>
      <c r="I263" s="5"/>
    </row>
    <row r="264">
      <c r="C264" s="5"/>
      <c r="D264" s="5"/>
      <c r="E264" s="5"/>
      <c r="F264" s="5"/>
      <c r="G264" s="5"/>
      <c r="H264" s="5"/>
      <c r="I264" s="5"/>
    </row>
    <row r="265">
      <c r="C265" s="5"/>
      <c r="D265" s="5"/>
      <c r="E265" s="5"/>
      <c r="F265" s="5"/>
      <c r="G265" s="5"/>
      <c r="H265" s="5"/>
      <c r="I265" s="5"/>
    </row>
    <row r="266">
      <c r="C266" s="5"/>
      <c r="D266" s="5"/>
      <c r="E266" s="5"/>
      <c r="F266" s="5"/>
      <c r="G266" s="5"/>
      <c r="H266" s="5"/>
      <c r="I266" s="5"/>
    </row>
    <row r="267">
      <c r="C267" s="5"/>
      <c r="D267" s="5"/>
      <c r="E267" s="5"/>
      <c r="F267" s="5"/>
      <c r="G267" s="5"/>
      <c r="H267" s="5"/>
      <c r="I267" s="5"/>
    </row>
    <row r="268">
      <c r="C268" s="5"/>
      <c r="D268" s="5"/>
      <c r="E268" s="5"/>
      <c r="F268" s="5"/>
      <c r="G268" s="5"/>
      <c r="H268" s="5"/>
      <c r="I268" s="5"/>
    </row>
    <row r="269">
      <c r="C269" s="5"/>
      <c r="D269" s="5"/>
      <c r="E269" s="5"/>
      <c r="F269" s="5"/>
      <c r="G269" s="5"/>
      <c r="H269" s="5"/>
      <c r="I269" s="5"/>
    </row>
    <row r="270">
      <c r="C270" s="5"/>
      <c r="D270" s="5"/>
      <c r="E270" s="5"/>
      <c r="F270" s="5"/>
      <c r="G270" s="5"/>
      <c r="H270" s="5"/>
      <c r="I270" s="5"/>
    </row>
    <row r="271">
      <c r="C271" s="5"/>
      <c r="D271" s="5"/>
      <c r="E271" s="5"/>
      <c r="F271" s="5"/>
      <c r="G271" s="5"/>
      <c r="H271" s="5"/>
      <c r="I271" s="5"/>
    </row>
    <row r="272">
      <c r="C272" s="5"/>
      <c r="D272" s="5"/>
      <c r="E272" s="5"/>
      <c r="F272" s="5"/>
      <c r="G272" s="5"/>
      <c r="H272" s="5"/>
      <c r="I272" s="5"/>
    </row>
    <row r="273">
      <c r="C273" s="5"/>
      <c r="D273" s="5"/>
      <c r="E273" s="5"/>
      <c r="F273" s="5"/>
      <c r="G273" s="5"/>
      <c r="H273" s="5"/>
      <c r="I273" s="5"/>
    </row>
    <row r="274">
      <c r="C274" s="5"/>
      <c r="D274" s="5"/>
      <c r="E274" s="5"/>
      <c r="F274" s="5"/>
      <c r="G274" s="5"/>
      <c r="H274" s="5"/>
      <c r="I274" s="5"/>
    </row>
    <row r="275">
      <c r="C275" s="5"/>
      <c r="D275" s="5"/>
      <c r="E275" s="5"/>
      <c r="F275" s="5"/>
      <c r="G275" s="5"/>
      <c r="H275" s="5"/>
      <c r="I275" s="5"/>
    </row>
    <row r="276">
      <c r="C276" s="5"/>
      <c r="D276" s="5"/>
      <c r="E276" s="5"/>
      <c r="F276" s="5"/>
      <c r="G276" s="5"/>
      <c r="H276" s="5"/>
      <c r="I276" s="5"/>
    </row>
    <row r="277">
      <c r="C277" s="5"/>
      <c r="D277" s="5"/>
      <c r="E277" s="5"/>
      <c r="F277" s="5"/>
      <c r="G277" s="5"/>
      <c r="H277" s="5"/>
      <c r="I277" s="5"/>
    </row>
    <row r="278">
      <c r="C278" s="5"/>
      <c r="D278" s="5"/>
      <c r="E278" s="5"/>
      <c r="F278" s="5"/>
      <c r="G278" s="5"/>
      <c r="H278" s="5"/>
      <c r="I278" s="5"/>
    </row>
    <row r="279">
      <c r="C279" s="5"/>
      <c r="D279" s="5"/>
      <c r="E279" s="5"/>
      <c r="F279" s="5"/>
      <c r="G279" s="5"/>
      <c r="H279" s="5"/>
      <c r="I279" s="5"/>
    </row>
    <row r="280">
      <c r="C280" s="5"/>
      <c r="D280" s="5"/>
      <c r="E280" s="5"/>
      <c r="F280" s="5"/>
      <c r="G280" s="5"/>
      <c r="H280" s="5"/>
      <c r="I280" s="5"/>
    </row>
    <row r="281">
      <c r="C281" s="5"/>
      <c r="D281" s="5"/>
      <c r="E281" s="5"/>
      <c r="F281" s="5"/>
      <c r="G281" s="5"/>
      <c r="H281" s="5"/>
      <c r="I281" s="5"/>
    </row>
    <row r="282">
      <c r="C282" s="5"/>
      <c r="D282" s="5"/>
      <c r="E282" s="5"/>
      <c r="F282" s="5"/>
      <c r="G282" s="5"/>
      <c r="H282" s="5"/>
      <c r="I282" s="5"/>
    </row>
    <row r="283">
      <c r="C283" s="5"/>
      <c r="D283" s="5"/>
      <c r="E283" s="5"/>
      <c r="F283" s="5"/>
      <c r="G283" s="5"/>
      <c r="H283" s="5"/>
      <c r="I283" s="5"/>
    </row>
    <row r="284">
      <c r="C284" s="5"/>
      <c r="D284" s="5"/>
      <c r="E284" s="5"/>
      <c r="F284" s="5"/>
      <c r="G284" s="5"/>
      <c r="H284" s="5"/>
      <c r="I284" s="5"/>
    </row>
    <row r="285">
      <c r="C285" s="5"/>
      <c r="D285" s="5"/>
      <c r="E285" s="5"/>
      <c r="F285" s="5"/>
      <c r="G285" s="5"/>
      <c r="H285" s="5"/>
      <c r="I285" s="5"/>
    </row>
    <row r="286">
      <c r="C286" s="5"/>
      <c r="D286" s="5"/>
      <c r="E286" s="5"/>
      <c r="F286" s="5"/>
      <c r="G286" s="5"/>
      <c r="H286" s="5"/>
      <c r="I286" s="5"/>
    </row>
    <row r="287">
      <c r="C287" s="5"/>
      <c r="D287" s="5"/>
      <c r="E287" s="5"/>
      <c r="F287" s="5"/>
      <c r="G287" s="5"/>
      <c r="H287" s="5"/>
      <c r="I287" s="5"/>
    </row>
    <row r="288">
      <c r="C288" s="5"/>
      <c r="D288" s="5"/>
      <c r="E288" s="5"/>
      <c r="F288" s="5"/>
      <c r="G288" s="5"/>
      <c r="H288" s="5"/>
      <c r="I288" s="5"/>
    </row>
    <row r="289">
      <c r="C289" s="5"/>
      <c r="D289" s="5"/>
      <c r="E289" s="5"/>
      <c r="F289" s="5"/>
      <c r="G289" s="5"/>
      <c r="H289" s="5"/>
      <c r="I289" s="5"/>
    </row>
    <row r="290">
      <c r="C290" s="5"/>
      <c r="D290" s="5"/>
      <c r="E290" s="5"/>
      <c r="F290" s="5"/>
      <c r="G290" s="5"/>
      <c r="H290" s="5"/>
      <c r="I290" s="5"/>
    </row>
    <row r="291">
      <c r="C291" s="5"/>
      <c r="D291" s="5"/>
      <c r="E291" s="5"/>
      <c r="F291" s="5"/>
      <c r="G291" s="5"/>
      <c r="H291" s="5"/>
      <c r="I291" s="5"/>
    </row>
    <row r="292">
      <c r="C292" s="5"/>
      <c r="D292" s="5"/>
      <c r="E292" s="5"/>
      <c r="F292" s="5"/>
      <c r="G292" s="5"/>
      <c r="H292" s="5"/>
      <c r="I292" s="5"/>
    </row>
    <row r="293">
      <c r="C293" s="5"/>
      <c r="D293" s="5"/>
      <c r="E293" s="5"/>
      <c r="F293" s="5"/>
      <c r="G293" s="5"/>
      <c r="H293" s="5"/>
      <c r="I293" s="5"/>
    </row>
    <row r="294">
      <c r="C294" s="5"/>
      <c r="D294" s="5"/>
      <c r="E294" s="5"/>
      <c r="F294" s="5"/>
      <c r="G294" s="5"/>
      <c r="H294" s="5"/>
      <c r="I294" s="5"/>
    </row>
    <row r="295">
      <c r="C295" s="5"/>
      <c r="D295" s="5"/>
      <c r="E295" s="5"/>
      <c r="F295" s="5"/>
      <c r="G295" s="5"/>
      <c r="H295" s="5"/>
      <c r="I295" s="5"/>
    </row>
    <row r="296">
      <c r="C296" s="5"/>
      <c r="D296" s="5"/>
      <c r="E296" s="5"/>
      <c r="F296" s="5"/>
      <c r="G296" s="5"/>
      <c r="H296" s="5"/>
      <c r="I296" s="5"/>
    </row>
    <row r="297">
      <c r="C297" s="5"/>
      <c r="D297" s="5"/>
      <c r="E297" s="5"/>
      <c r="F297" s="5"/>
      <c r="G297" s="5"/>
      <c r="H297" s="5"/>
      <c r="I297" s="5"/>
    </row>
    <row r="298">
      <c r="C298" s="5"/>
      <c r="D298" s="5"/>
      <c r="E298" s="5"/>
      <c r="F298" s="5"/>
      <c r="G298" s="5"/>
      <c r="H298" s="5"/>
      <c r="I298" s="5"/>
    </row>
    <row r="299">
      <c r="C299" s="5"/>
      <c r="D299" s="5"/>
      <c r="E299" s="5"/>
      <c r="F299" s="5"/>
      <c r="G299" s="5"/>
      <c r="H299" s="5"/>
      <c r="I299" s="5"/>
    </row>
    <row r="300">
      <c r="C300" s="5"/>
      <c r="D300" s="5"/>
      <c r="E300" s="5"/>
      <c r="F300" s="5"/>
      <c r="G300" s="5"/>
      <c r="H300" s="5"/>
      <c r="I300" s="5"/>
    </row>
    <row r="301">
      <c r="C301" s="5"/>
      <c r="D301" s="5"/>
      <c r="E301" s="5"/>
      <c r="F301" s="5"/>
      <c r="G301" s="5"/>
      <c r="H301" s="5"/>
      <c r="I301" s="5"/>
    </row>
    <row r="302">
      <c r="C302" s="5"/>
      <c r="D302" s="5"/>
      <c r="E302" s="5"/>
      <c r="F302" s="5"/>
      <c r="G302" s="5"/>
      <c r="H302" s="5"/>
      <c r="I302" s="5"/>
    </row>
    <row r="303">
      <c r="C303" s="5"/>
      <c r="D303" s="5"/>
      <c r="E303" s="5"/>
      <c r="F303" s="5"/>
      <c r="G303" s="5"/>
      <c r="H303" s="5"/>
      <c r="I303" s="5"/>
    </row>
    <row r="304">
      <c r="C304" s="5"/>
      <c r="D304" s="5"/>
      <c r="E304" s="5"/>
      <c r="F304" s="5"/>
      <c r="G304" s="5"/>
      <c r="H304" s="5"/>
      <c r="I304" s="5"/>
    </row>
    <row r="305">
      <c r="C305" s="5"/>
      <c r="D305" s="5"/>
      <c r="E305" s="5"/>
      <c r="F305" s="5"/>
      <c r="G305" s="5"/>
      <c r="H305" s="5"/>
      <c r="I305" s="5"/>
    </row>
    <row r="306">
      <c r="C306" s="5"/>
      <c r="D306" s="5"/>
      <c r="E306" s="5"/>
      <c r="F306" s="5"/>
      <c r="G306" s="5"/>
      <c r="H306" s="5"/>
      <c r="I306" s="5"/>
    </row>
    <row r="307">
      <c r="C307" s="5"/>
      <c r="D307" s="5"/>
      <c r="E307" s="5"/>
      <c r="F307" s="5"/>
      <c r="G307" s="5"/>
      <c r="H307" s="5"/>
      <c r="I307" s="5"/>
    </row>
    <row r="308">
      <c r="C308" s="5"/>
      <c r="D308" s="5"/>
      <c r="E308" s="5"/>
      <c r="F308" s="5"/>
      <c r="G308" s="5"/>
      <c r="H308" s="5"/>
      <c r="I308" s="5"/>
    </row>
    <row r="309">
      <c r="C309" s="5"/>
      <c r="D309" s="5"/>
      <c r="E309" s="5"/>
      <c r="F309" s="5"/>
      <c r="G309" s="5"/>
      <c r="H309" s="5"/>
      <c r="I309" s="5"/>
    </row>
    <row r="310">
      <c r="C310" s="5"/>
      <c r="D310" s="5"/>
      <c r="E310" s="5"/>
      <c r="F310" s="5"/>
      <c r="G310" s="5"/>
      <c r="H310" s="5"/>
      <c r="I310" s="5"/>
    </row>
    <row r="311">
      <c r="C311" s="5"/>
      <c r="D311" s="5"/>
      <c r="E311" s="5"/>
      <c r="F311" s="5"/>
      <c r="G311" s="5"/>
      <c r="H311" s="5"/>
      <c r="I311" s="5"/>
    </row>
    <row r="312">
      <c r="C312" s="5"/>
      <c r="D312" s="5"/>
      <c r="E312" s="5"/>
      <c r="F312" s="5"/>
      <c r="G312" s="5"/>
      <c r="H312" s="5"/>
      <c r="I312" s="5"/>
    </row>
    <row r="313">
      <c r="C313" s="5"/>
      <c r="D313" s="5"/>
      <c r="E313" s="5"/>
      <c r="F313" s="5"/>
      <c r="G313" s="5"/>
      <c r="H313" s="5"/>
      <c r="I313" s="5"/>
    </row>
    <row r="314">
      <c r="C314" s="5"/>
      <c r="D314" s="5"/>
      <c r="E314" s="5"/>
      <c r="F314" s="5"/>
      <c r="G314" s="5"/>
      <c r="H314" s="5"/>
      <c r="I314" s="5"/>
    </row>
    <row r="315">
      <c r="C315" s="5"/>
      <c r="D315" s="5"/>
      <c r="E315" s="5"/>
      <c r="F315" s="5"/>
      <c r="G315" s="5"/>
      <c r="H315" s="5"/>
      <c r="I315" s="5"/>
    </row>
    <row r="316">
      <c r="C316" s="5"/>
      <c r="D316" s="5"/>
      <c r="E316" s="5"/>
      <c r="F316" s="5"/>
      <c r="G316" s="5"/>
      <c r="H316" s="5"/>
      <c r="I316" s="5"/>
    </row>
    <row r="317">
      <c r="C317" s="5"/>
      <c r="D317" s="5"/>
      <c r="E317" s="5"/>
      <c r="F317" s="5"/>
      <c r="G317" s="5"/>
      <c r="H317" s="5"/>
      <c r="I317" s="5"/>
    </row>
    <row r="318">
      <c r="C318" s="5"/>
      <c r="D318" s="5"/>
      <c r="E318" s="5"/>
      <c r="F318" s="5"/>
      <c r="G318" s="5"/>
      <c r="H318" s="5"/>
      <c r="I318" s="5"/>
    </row>
    <row r="319">
      <c r="C319" s="5"/>
      <c r="D319" s="5"/>
      <c r="E319" s="5"/>
      <c r="F319" s="5"/>
      <c r="G319" s="5"/>
      <c r="H319" s="5"/>
      <c r="I319" s="5"/>
    </row>
    <row r="320">
      <c r="C320" s="5"/>
      <c r="D320" s="5"/>
      <c r="E320" s="5"/>
      <c r="F320" s="5"/>
      <c r="G320" s="5"/>
      <c r="H320" s="5"/>
      <c r="I320" s="5"/>
    </row>
    <row r="321">
      <c r="C321" s="5"/>
      <c r="D321" s="5"/>
      <c r="E321" s="5"/>
      <c r="F321" s="5"/>
      <c r="G321" s="5"/>
      <c r="H321" s="5"/>
      <c r="I321" s="5"/>
    </row>
    <row r="322">
      <c r="C322" s="5"/>
      <c r="D322" s="5"/>
      <c r="E322" s="5"/>
      <c r="F322" s="5"/>
      <c r="G322" s="5"/>
      <c r="H322" s="5"/>
      <c r="I322" s="5"/>
    </row>
    <row r="323">
      <c r="C323" s="5"/>
      <c r="D323" s="5"/>
      <c r="E323" s="5"/>
      <c r="F323" s="5"/>
      <c r="G323" s="5"/>
      <c r="H323" s="5"/>
      <c r="I323" s="5"/>
    </row>
    <row r="324">
      <c r="C324" s="5"/>
      <c r="D324" s="5"/>
      <c r="E324" s="5"/>
      <c r="F324" s="5"/>
      <c r="G324" s="5"/>
      <c r="H324" s="5"/>
      <c r="I324" s="5"/>
    </row>
    <row r="325">
      <c r="C325" s="5"/>
      <c r="D325" s="5"/>
      <c r="E325" s="5"/>
      <c r="F325" s="5"/>
      <c r="G325" s="5"/>
      <c r="H325" s="5"/>
      <c r="I325" s="5"/>
    </row>
    <row r="326">
      <c r="C326" s="5"/>
      <c r="D326" s="5"/>
      <c r="E326" s="5"/>
      <c r="F326" s="5"/>
      <c r="G326" s="5"/>
      <c r="H326" s="5"/>
      <c r="I326" s="5"/>
    </row>
    <row r="327">
      <c r="C327" s="5"/>
      <c r="D327" s="5"/>
      <c r="E327" s="5"/>
      <c r="F327" s="5"/>
      <c r="G327" s="5"/>
      <c r="H327" s="5"/>
      <c r="I327" s="5"/>
    </row>
    <row r="328">
      <c r="C328" s="5"/>
      <c r="D328" s="5"/>
      <c r="E328" s="5"/>
      <c r="F328" s="5"/>
      <c r="G328" s="5"/>
      <c r="H328" s="5"/>
      <c r="I328" s="5"/>
    </row>
    <row r="329">
      <c r="C329" s="5"/>
      <c r="D329" s="5"/>
      <c r="E329" s="5"/>
      <c r="F329" s="5"/>
      <c r="G329" s="5"/>
      <c r="H329" s="5"/>
      <c r="I329" s="5"/>
    </row>
    <row r="330">
      <c r="C330" s="5"/>
      <c r="D330" s="5"/>
      <c r="E330" s="5"/>
      <c r="F330" s="5"/>
      <c r="G330" s="5"/>
      <c r="H330" s="5"/>
      <c r="I330" s="5"/>
    </row>
    <row r="331">
      <c r="C331" s="5"/>
      <c r="D331" s="5"/>
      <c r="E331" s="5"/>
      <c r="F331" s="5"/>
      <c r="G331" s="5"/>
      <c r="H331" s="5"/>
      <c r="I331" s="5"/>
    </row>
    <row r="332">
      <c r="C332" s="5"/>
      <c r="D332" s="5"/>
      <c r="E332" s="5"/>
      <c r="F332" s="5"/>
      <c r="G332" s="5"/>
      <c r="H332" s="5"/>
      <c r="I332" s="5"/>
    </row>
    <row r="333">
      <c r="C333" s="5"/>
      <c r="D333" s="5"/>
      <c r="E333" s="5"/>
      <c r="F333" s="5"/>
      <c r="G333" s="5"/>
      <c r="H333" s="5"/>
      <c r="I333" s="5"/>
    </row>
    <row r="334">
      <c r="C334" s="5"/>
      <c r="D334" s="5"/>
      <c r="E334" s="5"/>
      <c r="F334" s="5"/>
      <c r="G334" s="5"/>
      <c r="H334" s="5"/>
      <c r="I334" s="5"/>
    </row>
    <row r="335">
      <c r="C335" s="5"/>
      <c r="D335" s="5"/>
      <c r="E335" s="5"/>
      <c r="F335" s="5"/>
      <c r="G335" s="5"/>
      <c r="H335" s="5"/>
      <c r="I335" s="5"/>
    </row>
    <row r="336">
      <c r="C336" s="5"/>
      <c r="D336" s="5"/>
      <c r="E336" s="5"/>
      <c r="F336" s="5"/>
      <c r="G336" s="5"/>
      <c r="H336" s="5"/>
      <c r="I336" s="5"/>
    </row>
    <row r="337">
      <c r="C337" s="5"/>
      <c r="D337" s="5"/>
      <c r="E337" s="5"/>
      <c r="F337" s="5"/>
      <c r="G337" s="5"/>
      <c r="H337" s="5"/>
      <c r="I337" s="5"/>
    </row>
    <row r="338">
      <c r="C338" s="5"/>
      <c r="D338" s="5"/>
      <c r="E338" s="5"/>
      <c r="F338" s="5"/>
      <c r="G338" s="5"/>
      <c r="H338" s="5"/>
      <c r="I338" s="5"/>
    </row>
    <row r="339">
      <c r="C339" s="5"/>
      <c r="D339" s="5"/>
      <c r="E339" s="5"/>
      <c r="F339" s="5"/>
      <c r="G339" s="5"/>
      <c r="H339" s="5"/>
      <c r="I339" s="5"/>
    </row>
    <row r="340">
      <c r="C340" s="5"/>
      <c r="D340" s="5"/>
      <c r="E340" s="5"/>
      <c r="F340" s="5"/>
      <c r="G340" s="5"/>
      <c r="H340" s="5"/>
      <c r="I340" s="5"/>
    </row>
    <row r="341">
      <c r="C341" s="5"/>
      <c r="D341" s="5"/>
      <c r="E341" s="5"/>
      <c r="F341" s="5"/>
      <c r="G341" s="5"/>
      <c r="H341" s="5"/>
      <c r="I341" s="5"/>
    </row>
    <row r="342">
      <c r="C342" s="5"/>
      <c r="D342" s="5"/>
      <c r="E342" s="5"/>
      <c r="F342" s="5"/>
      <c r="G342" s="5"/>
      <c r="H342" s="5"/>
      <c r="I342" s="5"/>
    </row>
    <row r="343">
      <c r="C343" s="5"/>
      <c r="D343" s="5"/>
      <c r="E343" s="5"/>
      <c r="F343" s="5"/>
      <c r="G343" s="5"/>
      <c r="H343" s="5"/>
      <c r="I343" s="5"/>
    </row>
    <row r="344">
      <c r="C344" s="5"/>
      <c r="D344" s="5"/>
      <c r="E344" s="5"/>
      <c r="F344" s="5"/>
      <c r="G344" s="5"/>
      <c r="H344" s="5"/>
      <c r="I344" s="5"/>
    </row>
    <row r="345">
      <c r="C345" s="5"/>
      <c r="D345" s="5"/>
      <c r="E345" s="5"/>
      <c r="F345" s="5"/>
      <c r="G345" s="5"/>
      <c r="H345" s="5"/>
      <c r="I345" s="5"/>
    </row>
    <row r="346">
      <c r="C346" s="5"/>
      <c r="D346" s="5"/>
      <c r="E346" s="5"/>
      <c r="F346" s="5"/>
      <c r="G346" s="5"/>
      <c r="H346" s="5"/>
      <c r="I346" s="5"/>
    </row>
    <row r="347">
      <c r="C347" s="5"/>
      <c r="D347" s="5"/>
      <c r="E347" s="5"/>
      <c r="F347" s="5"/>
      <c r="G347" s="5"/>
      <c r="H347" s="5"/>
      <c r="I347" s="5"/>
    </row>
    <row r="348">
      <c r="C348" s="5"/>
      <c r="D348" s="5"/>
      <c r="E348" s="5"/>
      <c r="F348" s="5"/>
      <c r="G348" s="5"/>
      <c r="H348" s="5"/>
      <c r="I348" s="5"/>
    </row>
    <row r="349">
      <c r="C349" s="5"/>
      <c r="D349" s="5"/>
      <c r="E349" s="5"/>
      <c r="F349" s="5"/>
      <c r="G349" s="5"/>
      <c r="H349" s="5"/>
      <c r="I349" s="5"/>
    </row>
    <row r="350">
      <c r="C350" s="5"/>
      <c r="D350" s="5"/>
      <c r="E350" s="5"/>
      <c r="F350" s="5"/>
      <c r="G350" s="5"/>
      <c r="H350" s="5"/>
      <c r="I350" s="5"/>
    </row>
    <row r="351">
      <c r="C351" s="5"/>
      <c r="D351" s="5"/>
      <c r="E351" s="5"/>
      <c r="F351" s="5"/>
      <c r="G351" s="5"/>
      <c r="H351" s="5"/>
      <c r="I351" s="5"/>
    </row>
    <row r="352">
      <c r="C352" s="5"/>
      <c r="D352" s="5"/>
      <c r="E352" s="5"/>
      <c r="F352" s="5"/>
      <c r="G352" s="5"/>
      <c r="H352" s="5"/>
      <c r="I352" s="5"/>
    </row>
    <row r="353">
      <c r="C353" s="5"/>
      <c r="D353" s="5"/>
      <c r="E353" s="5"/>
      <c r="F353" s="5"/>
      <c r="G353" s="5"/>
      <c r="H353" s="5"/>
      <c r="I353" s="5"/>
    </row>
    <row r="354">
      <c r="C354" s="5"/>
      <c r="D354" s="5"/>
      <c r="E354" s="5"/>
      <c r="F354" s="5"/>
      <c r="G354" s="5"/>
      <c r="H354" s="5"/>
      <c r="I354" s="5"/>
    </row>
    <row r="355">
      <c r="C355" s="5"/>
      <c r="D355" s="5"/>
      <c r="E355" s="5"/>
      <c r="F355" s="5"/>
      <c r="G355" s="5"/>
      <c r="H355" s="5"/>
      <c r="I355" s="5"/>
    </row>
    <row r="356">
      <c r="C356" s="5"/>
      <c r="D356" s="5"/>
      <c r="E356" s="5"/>
      <c r="F356" s="5"/>
      <c r="G356" s="5"/>
      <c r="H356" s="5"/>
      <c r="I356" s="5"/>
    </row>
    <row r="357">
      <c r="C357" s="5"/>
      <c r="D357" s="5"/>
      <c r="E357" s="5"/>
      <c r="F357" s="5"/>
      <c r="G357" s="5"/>
      <c r="H357" s="5"/>
      <c r="I357" s="5"/>
    </row>
    <row r="358">
      <c r="C358" s="5"/>
      <c r="D358" s="5"/>
      <c r="E358" s="5"/>
      <c r="F358" s="5"/>
      <c r="G358" s="5"/>
      <c r="H358" s="5"/>
      <c r="I358" s="5"/>
    </row>
    <row r="359">
      <c r="C359" s="5"/>
      <c r="D359" s="5"/>
      <c r="E359" s="5"/>
      <c r="F359" s="5"/>
      <c r="G359" s="5"/>
      <c r="H359" s="5"/>
      <c r="I359" s="5"/>
    </row>
    <row r="360">
      <c r="C360" s="5"/>
      <c r="D360" s="5"/>
      <c r="E360" s="5"/>
      <c r="F360" s="5"/>
      <c r="G360" s="5"/>
      <c r="H360" s="5"/>
      <c r="I360" s="5"/>
    </row>
    <row r="361">
      <c r="C361" s="5"/>
      <c r="D361" s="5"/>
      <c r="E361" s="5"/>
      <c r="F361" s="5"/>
      <c r="G361" s="5"/>
      <c r="H361" s="5"/>
      <c r="I361" s="5"/>
    </row>
    <row r="362">
      <c r="C362" s="5"/>
      <c r="D362" s="5"/>
      <c r="E362" s="5"/>
      <c r="F362" s="5"/>
      <c r="G362" s="5"/>
      <c r="H362" s="5"/>
      <c r="I362" s="5"/>
    </row>
    <row r="363">
      <c r="C363" s="5"/>
      <c r="D363" s="5"/>
      <c r="E363" s="5"/>
      <c r="F363" s="5"/>
      <c r="G363" s="5"/>
      <c r="H363" s="5"/>
      <c r="I363" s="5"/>
    </row>
    <row r="364">
      <c r="C364" s="5"/>
      <c r="D364" s="5"/>
      <c r="E364" s="5"/>
      <c r="F364" s="5"/>
      <c r="G364" s="5"/>
      <c r="H364" s="5"/>
      <c r="I364" s="5"/>
    </row>
    <row r="365">
      <c r="C365" s="5"/>
      <c r="D365" s="5"/>
      <c r="E365" s="5"/>
      <c r="F365" s="5"/>
      <c r="G365" s="5"/>
      <c r="H365" s="5"/>
      <c r="I365" s="5"/>
    </row>
    <row r="366">
      <c r="C366" s="5"/>
      <c r="D366" s="5"/>
      <c r="E366" s="5"/>
      <c r="F366" s="5"/>
      <c r="G366" s="5"/>
      <c r="H366" s="5"/>
      <c r="I366" s="5"/>
    </row>
    <row r="367">
      <c r="C367" s="5"/>
      <c r="D367" s="5"/>
      <c r="E367" s="5"/>
      <c r="F367" s="5"/>
      <c r="G367" s="5"/>
      <c r="H367" s="5"/>
      <c r="I367" s="5"/>
    </row>
    <row r="368">
      <c r="C368" s="5"/>
      <c r="D368" s="5"/>
      <c r="E368" s="5"/>
      <c r="F368" s="5"/>
      <c r="G368" s="5"/>
      <c r="H368" s="5"/>
      <c r="I368" s="5"/>
    </row>
    <row r="369">
      <c r="C369" s="5"/>
      <c r="D369" s="5"/>
      <c r="E369" s="5"/>
      <c r="F369" s="5"/>
      <c r="G369" s="5"/>
      <c r="H369" s="5"/>
      <c r="I369" s="5"/>
    </row>
    <row r="370">
      <c r="C370" s="5"/>
      <c r="D370" s="5"/>
      <c r="E370" s="5"/>
      <c r="F370" s="5"/>
      <c r="G370" s="5"/>
      <c r="H370" s="5"/>
      <c r="I370" s="5"/>
    </row>
    <row r="371">
      <c r="C371" s="5"/>
      <c r="D371" s="5"/>
      <c r="E371" s="5"/>
      <c r="F371" s="5"/>
      <c r="G371" s="5"/>
      <c r="H371" s="5"/>
      <c r="I371" s="5"/>
    </row>
    <row r="372">
      <c r="C372" s="5"/>
      <c r="D372" s="5"/>
      <c r="E372" s="5"/>
      <c r="F372" s="5"/>
      <c r="G372" s="5"/>
      <c r="H372" s="5"/>
      <c r="I372" s="5"/>
    </row>
    <row r="373">
      <c r="C373" s="5"/>
      <c r="D373" s="5"/>
      <c r="E373" s="5"/>
      <c r="F373" s="5"/>
      <c r="G373" s="5"/>
      <c r="H373" s="5"/>
      <c r="I373" s="5"/>
    </row>
    <row r="374">
      <c r="C374" s="5"/>
      <c r="D374" s="5"/>
      <c r="E374" s="5"/>
      <c r="F374" s="5"/>
      <c r="G374" s="5"/>
      <c r="H374" s="5"/>
      <c r="I374" s="5"/>
    </row>
    <row r="375">
      <c r="C375" s="5"/>
      <c r="D375" s="5"/>
      <c r="E375" s="5"/>
      <c r="F375" s="5"/>
      <c r="G375" s="5"/>
      <c r="H375" s="5"/>
      <c r="I375" s="5"/>
    </row>
    <row r="376">
      <c r="C376" s="5"/>
      <c r="D376" s="5"/>
      <c r="E376" s="5"/>
      <c r="F376" s="5"/>
      <c r="G376" s="5"/>
      <c r="H376" s="5"/>
      <c r="I376" s="5"/>
    </row>
    <row r="377">
      <c r="C377" s="5"/>
      <c r="D377" s="5"/>
      <c r="E377" s="5"/>
      <c r="F377" s="5"/>
      <c r="G377" s="5"/>
      <c r="H377" s="5"/>
      <c r="I377" s="5"/>
    </row>
    <row r="378">
      <c r="C378" s="5"/>
      <c r="D378" s="5"/>
      <c r="E378" s="5"/>
      <c r="F378" s="5"/>
      <c r="G378" s="5"/>
      <c r="H378" s="5"/>
      <c r="I378" s="5"/>
    </row>
    <row r="379">
      <c r="C379" s="5"/>
      <c r="D379" s="5"/>
      <c r="E379" s="5"/>
      <c r="F379" s="5"/>
      <c r="G379" s="5"/>
      <c r="H379" s="5"/>
      <c r="I379" s="5"/>
    </row>
    <row r="380">
      <c r="C380" s="5"/>
      <c r="D380" s="5"/>
      <c r="E380" s="5"/>
      <c r="F380" s="5"/>
      <c r="G380" s="5"/>
      <c r="H380" s="5"/>
      <c r="I380" s="5"/>
    </row>
    <row r="381">
      <c r="C381" s="5"/>
      <c r="D381" s="5"/>
      <c r="E381" s="5"/>
      <c r="F381" s="5"/>
      <c r="G381" s="5"/>
      <c r="H381" s="5"/>
      <c r="I381" s="5"/>
    </row>
    <row r="382">
      <c r="C382" s="5"/>
      <c r="D382" s="5"/>
      <c r="E382" s="5"/>
      <c r="F382" s="5"/>
      <c r="G382" s="5"/>
      <c r="H382" s="5"/>
      <c r="I382" s="5"/>
    </row>
    <row r="383">
      <c r="C383" s="5"/>
      <c r="D383" s="5"/>
      <c r="E383" s="5"/>
      <c r="F383" s="5"/>
      <c r="G383" s="5"/>
      <c r="H383" s="5"/>
      <c r="I383" s="5"/>
    </row>
    <row r="384">
      <c r="C384" s="5"/>
      <c r="D384" s="5"/>
      <c r="E384" s="5"/>
      <c r="F384" s="5"/>
      <c r="G384" s="5"/>
      <c r="H384" s="5"/>
      <c r="I384" s="5"/>
    </row>
    <row r="385">
      <c r="C385" s="5"/>
      <c r="D385" s="5"/>
      <c r="E385" s="5"/>
      <c r="F385" s="5"/>
      <c r="G385" s="5"/>
      <c r="H385" s="5"/>
      <c r="I385" s="5"/>
    </row>
    <row r="386">
      <c r="C386" s="5"/>
      <c r="D386" s="5"/>
      <c r="E386" s="5"/>
      <c r="F386" s="5"/>
      <c r="G386" s="5"/>
      <c r="H386" s="5"/>
      <c r="I386" s="5"/>
    </row>
    <row r="387">
      <c r="C387" s="5"/>
      <c r="D387" s="5"/>
      <c r="E387" s="5"/>
      <c r="F387" s="5"/>
      <c r="G387" s="5"/>
      <c r="H387" s="5"/>
      <c r="I387" s="5"/>
    </row>
    <row r="388">
      <c r="C388" s="5"/>
      <c r="D388" s="5"/>
      <c r="E388" s="5"/>
      <c r="F388" s="5"/>
      <c r="G388" s="5"/>
      <c r="H388" s="5"/>
      <c r="I388" s="5"/>
    </row>
    <row r="389">
      <c r="C389" s="5"/>
      <c r="D389" s="5"/>
      <c r="E389" s="5"/>
      <c r="F389" s="5"/>
      <c r="G389" s="5"/>
      <c r="H389" s="5"/>
      <c r="I389" s="5"/>
    </row>
    <row r="390">
      <c r="C390" s="5"/>
      <c r="D390" s="5"/>
      <c r="E390" s="5"/>
      <c r="F390" s="5"/>
      <c r="G390" s="5"/>
      <c r="H390" s="5"/>
      <c r="I390" s="5"/>
    </row>
    <row r="391">
      <c r="C391" s="5"/>
      <c r="D391" s="5"/>
      <c r="E391" s="5"/>
      <c r="F391" s="5"/>
      <c r="G391" s="5"/>
      <c r="H391" s="5"/>
      <c r="I391" s="5"/>
    </row>
    <row r="392">
      <c r="C392" s="5"/>
      <c r="D392" s="5"/>
      <c r="E392" s="5"/>
      <c r="F392" s="5"/>
      <c r="G392" s="5"/>
      <c r="H392" s="5"/>
      <c r="I392" s="5"/>
    </row>
    <row r="393">
      <c r="C393" s="5"/>
      <c r="D393" s="5"/>
      <c r="E393" s="5"/>
      <c r="F393" s="5"/>
      <c r="G393" s="5"/>
      <c r="H393" s="5"/>
      <c r="I393" s="5"/>
    </row>
    <row r="394">
      <c r="C394" s="5"/>
      <c r="D394" s="5"/>
      <c r="E394" s="5"/>
      <c r="F394" s="5"/>
      <c r="G394" s="5"/>
      <c r="H394" s="5"/>
      <c r="I394" s="5"/>
    </row>
    <row r="395">
      <c r="C395" s="5"/>
      <c r="D395" s="5"/>
      <c r="E395" s="5"/>
      <c r="F395" s="5"/>
      <c r="G395" s="5"/>
      <c r="H395" s="5"/>
      <c r="I395" s="5"/>
    </row>
    <row r="396">
      <c r="C396" s="5"/>
      <c r="D396" s="5"/>
      <c r="E396" s="5"/>
      <c r="F396" s="5"/>
      <c r="G396" s="5"/>
      <c r="H396" s="5"/>
      <c r="I396" s="5"/>
    </row>
    <row r="397">
      <c r="C397" s="5"/>
      <c r="D397" s="5"/>
      <c r="E397" s="5"/>
      <c r="F397" s="5"/>
      <c r="G397" s="5"/>
      <c r="H397" s="5"/>
      <c r="I397" s="5"/>
    </row>
    <row r="398">
      <c r="C398" s="5"/>
      <c r="D398" s="5"/>
      <c r="E398" s="5"/>
      <c r="F398" s="5"/>
      <c r="G398" s="5"/>
      <c r="H398" s="5"/>
      <c r="I398" s="5"/>
    </row>
    <row r="399">
      <c r="C399" s="5"/>
      <c r="D399" s="5"/>
      <c r="E399" s="5"/>
      <c r="F399" s="5"/>
      <c r="G399" s="5"/>
      <c r="H399" s="5"/>
      <c r="I399" s="5"/>
    </row>
    <row r="400">
      <c r="C400" s="5"/>
      <c r="D400" s="5"/>
      <c r="E400" s="5"/>
      <c r="F400" s="5"/>
      <c r="G400" s="5"/>
      <c r="H400" s="5"/>
      <c r="I400" s="5"/>
    </row>
    <row r="401">
      <c r="C401" s="5"/>
      <c r="D401" s="5"/>
      <c r="E401" s="5"/>
      <c r="F401" s="5"/>
      <c r="G401" s="5"/>
      <c r="H401" s="5"/>
      <c r="I401" s="5"/>
    </row>
    <row r="402">
      <c r="C402" s="5"/>
      <c r="D402" s="5"/>
      <c r="E402" s="5"/>
      <c r="F402" s="5"/>
      <c r="G402" s="5"/>
      <c r="H402" s="5"/>
      <c r="I402" s="5"/>
    </row>
    <row r="403">
      <c r="C403" s="5"/>
      <c r="D403" s="5"/>
      <c r="E403" s="5"/>
      <c r="F403" s="5"/>
      <c r="G403" s="5"/>
      <c r="H403" s="5"/>
      <c r="I403" s="5"/>
    </row>
    <row r="404">
      <c r="C404" s="5"/>
      <c r="D404" s="5"/>
      <c r="E404" s="5"/>
      <c r="F404" s="5"/>
      <c r="G404" s="5"/>
      <c r="H404" s="5"/>
      <c r="I404" s="5"/>
    </row>
    <row r="405">
      <c r="C405" s="5"/>
      <c r="D405" s="5"/>
      <c r="E405" s="5"/>
      <c r="F405" s="5"/>
      <c r="G405" s="5"/>
      <c r="H405" s="5"/>
      <c r="I405" s="5"/>
    </row>
    <row r="406">
      <c r="C406" s="5"/>
      <c r="D406" s="5"/>
      <c r="E406" s="5"/>
      <c r="F406" s="5"/>
      <c r="G406" s="5"/>
      <c r="H406" s="5"/>
      <c r="I406" s="5"/>
    </row>
    <row r="407">
      <c r="C407" s="5"/>
      <c r="D407" s="5"/>
      <c r="E407" s="5"/>
      <c r="F407" s="5"/>
      <c r="G407" s="5"/>
      <c r="H407" s="5"/>
      <c r="I407" s="5"/>
    </row>
    <row r="408">
      <c r="C408" s="5"/>
      <c r="D408" s="5"/>
      <c r="E408" s="5"/>
      <c r="F408" s="5"/>
      <c r="G408" s="5"/>
      <c r="H408" s="5"/>
      <c r="I408" s="5"/>
    </row>
    <row r="409">
      <c r="C409" s="5"/>
      <c r="D409" s="5"/>
      <c r="E409" s="5"/>
      <c r="F409" s="5"/>
      <c r="G409" s="5"/>
      <c r="H409" s="5"/>
      <c r="I409" s="5"/>
    </row>
    <row r="410">
      <c r="C410" s="5"/>
      <c r="D410" s="5"/>
      <c r="E410" s="5"/>
      <c r="F410" s="5"/>
      <c r="G410" s="5"/>
      <c r="H410" s="5"/>
      <c r="I410" s="5"/>
    </row>
    <row r="411">
      <c r="C411" s="5"/>
      <c r="D411" s="5"/>
      <c r="E411" s="5"/>
      <c r="F411" s="5"/>
      <c r="G411" s="5"/>
      <c r="H411" s="5"/>
      <c r="I411" s="5"/>
    </row>
    <row r="412">
      <c r="C412" s="5"/>
      <c r="D412" s="5"/>
      <c r="E412" s="5"/>
      <c r="F412" s="5"/>
      <c r="G412" s="5"/>
      <c r="H412" s="5"/>
      <c r="I412" s="5"/>
    </row>
    <row r="413">
      <c r="C413" s="5"/>
      <c r="D413" s="5"/>
      <c r="E413" s="5"/>
      <c r="F413" s="5"/>
      <c r="G413" s="5"/>
      <c r="H413" s="5"/>
      <c r="I413" s="5"/>
    </row>
    <row r="414">
      <c r="C414" s="5"/>
      <c r="D414" s="5"/>
      <c r="E414" s="5"/>
      <c r="F414" s="5"/>
      <c r="G414" s="5"/>
      <c r="H414" s="5"/>
      <c r="I414" s="5"/>
    </row>
    <row r="415">
      <c r="C415" s="5"/>
      <c r="D415" s="5"/>
      <c r="E415" s="5"/>
      <c r="F415" s="5"/>
      <c r="G415" s="5"/>
      <c r="H415" s="5"/>
      <c r="I415" s="5"/>
    </row>
    <row r="416">
      <c r="C416" s="5"/>
      <c r="D416" s="5"/>
      <c r="E416" s="5"/>
      <c r="F416" s="5"/>
      <c r="G416" s="5"/>
      <c r="H416" s="5"/>
      <c r="I416" s="5"/>
    </row>
    <row r="417">
      <c r="C417" s="5"/>
      <c r="D417" s="5"/>
      <c r="E417" s="5"/>
      <c r="F417" s="5"/>
      <c r="G417" s="5"/>
      <c r="H417" s="5"/>
      <c r="I417" s="5"/>
    </row>
    <row r="418">
      <c r="C418" s="5"/>
      <c r="D418" s="5"/>
      <c r="E418" s="5"/>
      <c r="F418" s="5"/>
      <c r="G418" s="5"/>
      <c r="H418" s="5"/>
      <c r="I418" s="5"/>
    </row>
    <row r="419">
      <c r="C419" s="5"/>
      <c r="D419" s="5"/>
      <c r="E419" s="5"/>
      <c r="F419" s="5"/>
      <c r="G419" s="5"/>
      <c r="H419" s="5"/>
      <c r="I419" s="5"/>
    </row>
    <row r="420">
      <c r="C420" s="5"/>
      <c r="D420" s="5"/>
      <c r="E420" s="5"/>
      <c r="F420" s="5"/>
      <c r="G420" s="5"/>
      <c r="H420" s="5"/>
      <c r="I420" s="5"/>
    </row>
    <row r="421">
      <c r="C421" s="5"/>
      <c r="D421" s="5"/>
      <c r="E421" s="5"/>
      <c r="F421" s="5"/>
      <c r="G421" s="5"/>
      <c r="H421" s="5"/>
      <c r="I421" s="5"/>
    </row>
    <row r="422">
      <c r="C422" s="5"/>
      <c r="D422" s="5"/>
      <c r="E422" s="5"/>
      <c r="F422" s="5"/>
      <c r="G422" s="5"/>
      <c r="H422" s="5"/>
      <c r="I422" s="5"/>
    </row>
    <row r="423">
      <c r="C423" s="5"/>
      <c r="D423" s="5"/>
      <c r="E423" s="5"/>
      <c r="F423" s="5"/>
      <c r="G423" s="5"/>
      <c r="H423" s="5"/>
      <c r="I423" s="5"/>
    </row>
    <row r="424">
      <c r="C424" s="5"/>
      <c r="D424" s="5"/>
      <c r="E424" s="5"/>
      <c r="F424" s="5"/>
      <c r="G424" s="5"/>
      <c r="H424" s="5"/>
      <c r="I424" s="5"/>
    </row>
    <row r="425">
      <c r="C425" s="5"/>
      <c r="D425" s="5"/>
      <c r="E425" s="5"/>
      <c r="F425" s="5"/>
      <c r="G425" s="5"/>
      <c r="H425" s="5"/>
      <c r="I425" s="5"/>
    </row>
    <row r="426">
      <c r="C426" s="5"/>
      <c r="D426" s="5"/>
      <c r="E426" s="5"/>
      <c r="F426" s="5"/>
      <c r="G426" s="5"/>
      <c r="H426" s="5"/>
      <c r="I426" s="5"/>
    </row>
    <row r="427">
      <c r="C427" s="5"/>
      <c r="D427" s="5"/>
      <c r="E427" s="5"/>
      <c r="F427" s="5"/>
      <c r="G427" s="5"/>
      <c r="H427" s="5"/>
      <c r="I427" s="5"/>
    </row>
    <row r="428">
      <c r="C428" s="5"/>
      <c r="D428" s="5"/>
      <c r="E428" s="5"/>
      <c r="F428" s="5"/>
      <c r="G428" s="5"/>
      <c r="H428" s="5"/>
      <c r="I428" s="5"/>
    </row>
    <row r="429">
      <c r="C429" s="5"/>
      <c r="D429" s="5"/>
      <c r="E429" s="5"/>
      <c r="F429" s="5"/>
      <c r="G429" s="5"/>
      <c r="H429" s="5"/>
      <c r="I429" s="5"/>
    </row>
    <row r="430">
      <c r="C430" s="5"/>
      <c r="D430" s="5"/>
      <c r="E430" s="5"/>
      <c r="F430" s="5"/>
      <c r="G430" s="5"/>
      <c r="H430" s="5"/>
      <c r="I430" s="5"/>
    </row>
    <row r="431">
      <c r="C431" s="5"/>
      <c r="D431" s="5"/>
      <c r="E431" s="5"/>
      <c r="F431" s="5"/>
      <c r="G431" s="5"/>
      <c r="H431" s="5"/>
      <c r="I431" s="5"/>
    </row>
    <row r="432">
      <c r="C432" s="5"/>
      <c r="D432" s="5"/>
      <c r="E432" s="5"/>
      <c r="F432" s="5"/>
      <c r="G432" s="5"/>
      <c r="H432" s="5"/>
      <c r="I432" s="5"/>
    </row>
    <row r="433">
      <c r="C433" s="5"/>
      <c r="D433" s="5"/>
      <c r="E433" s="5"/>
      <c r="F433" s="5"/>
      <c r="G433" s="5"/>
      <c r="H433" s="5"/>
      <c r="I433" s="5"/>
    </row>
    <row r="434">
      <c r="C434" s="5"/>
      <c r="D434" s="5"/>
      <c r="E434" s="5"/>
      <c r="F434" s="5"/>
      <c r="G434" s="5"/>
      <c r="H434" s="5"/>
      <c r="I434" s="5"/>
    </row>
    <row r="435">
      <c r="C435" s="5"/>
      <c r="D435" s="5"/>
      <c r="E435" s="5"/>
      <c r="F435" s="5"/>
      <c r="G435" s="5"/>
      <c r="H435" s="5"/>
      <c r="I435" s="5"/>
    </row>
    <row r="436">
      <c r="C436" s="5"/>
      <c r="D436" s="5"/>
      <c r="E436" s="5"/>
      <c r="F436" s="5"/>
      <c r="G436" s="5"/>
      <c r="H436" s="5"/>
      <c r="I436" s="5"/>
    </row>
    <row r="437">
      <c r="C437" s="5"/>
      <c r="D437" s="5"/>
      <c r="E437" s="5"/>
      <c r="F437" s="5"/>
      <c r="G437" s="5"/>
      <c r="H437" s="5"/>
      <c r="I437" s="5"/>
    </row>
    <row r="438">
      <c r="C438" s="5"/>
      <c r="D438" s="5"/>
      <c r="E438" s="5"/>
      <c r="F438" s="5"/>
      <c r="G438" s="5"/>
      <c r="H438" s="5"/>
      <c r="I438" s="5"/>
    </row>
    <row r="439">
      <c r="C439" s="5"/>
      <c r="D439" s="5"/>
      <c r="E439" s="5"/>
      <c r="F439" s="5"/>
      <c r="G439" s="5"/>
      <c r="H439" s="5"/>
      <c r="I439" s="5"/>
    </row>
    <row r="440">
      <c r="C440" s="5"/>
      <c r="D440" s="5"/>
      <c r="E440" s="5"/>
      <c r="F440" s="5"/>
      <c r="G440" s="5"/>
      <c r="H440" s="5"/>
      <c r="I440" s="5"/>
    </row>
    <row r="441">
      <c r="C441" s="5"/>
      <c r="D441" s="5"/>
      <c r="E441" s="5"/>
      <c r="F441" s="5"/>
      <c r="G441" s="5"/>
      <c r="H441" s="5"/>
      <c r="I441" s="5"/>
    </row>
    <row r="442">
      <c r="C442" s="5"/>
      <c r="D442" s="5"/>
      <c r="E442" s="5"/>
      <c r="F442" s="5"/>
      <c r="G442" s="5"/>
      <c r="H442" s="5"/>
      <c r="I442" s="5"/>
    </row>
    <row r="443">
      <c r="C443" s="5"/>
      <c r="D443" s="5"/>
      <c r="E443" s="5"/>
      <c r="F443" s="5"/>
      <c r="G443" s="5"/>
      <c r="H443" s="5"/>
      <c r="I443" s="5"/>
    </row>
    <row r="444">
      <c r="C444" s="5"/>
      <c r="D444" s="5"/>
      <c r="E444" s="5"/>
      <c r="F444" s="5"/>
      <c r="G444" s="5"/>
      <c r="H444" s="5"/>
      <c r="I444" s="5"/>
    </row>
    <row r="445">
      <c r="C445" s="5"/>
      <c r="D445" s="5"/>
      <c r="E445" s="5"/>
      <c r="F445" s="5"/>
      <c r="G445" s="5"/>
      <c r="H445" s="5"/>
      <c r="I445" s="5"/>
    </row>
    <row r="446">
      <c r="C446" s="5"/>
      <c r="D446" s="5"/>
      <c r="E446" s="5"/>
      <c r="F446" s="5"/>
      <c r="G446" s="5"/>
      <c r="H446" s="5"/>
      <c r="I446" s="5"/>
    </row>
    <row r="447">
      <c r="C447" s="5"/>
      <c r="D447" s="5"/>
      <c r="E447" s="5"/>
      <c r="F447" s="5"/>
      <c r="G447" s="5"/>
      <c r="H447" s="5"/>
      <c r="I447" s="5"/>
    </row>
    <row r="448">
      <c r="C448" s="5"/>
      <c r="D448" s="5"/>
      <c r="E448" s="5"/>
      <c r="F448" s="5"/>
      <c r="G448" s="5"/>
      <c r="H448" s="5"/>
      <c r="I448" s="5"/>
    </row>
    <row r="449">
      <c r="C449" s="5"/>
      <c r="D449" s="5"/>
      <c r="E449" s="5"/>
      <c r="F449" s="5"/>
      <c r="G449" s="5"/>
      <c r="H449" s="5"/>
      <c r="I449" s="5"/>
    </row>
    <row r="450">
      <c r="C450" s="5"/>
      <c r="D450" s="5"/>
      <c r="E450" s="5"/>
      <c r="F450" s="5"/>
      <c r="G450" s="5"/>
      <c r="H450" s="5"/>
      <c r="I450" s="5"/>
    </row>
    <row r="451">
      <c r="C451" s="5"/>
      <c r="D451" s="5"/>
      <c r="E451" s="5"/>
      <c r="F451" s="5"/>
      <c r="G451" s="5"/>
      <c r="H451" s="5"/>
      <c r="I451" s="5"/>
    </row>
    <row r="452">
      <c r="C452" s="5"/>
      <c r="D452" s="5"/>
      <c r="E452" s="5"/>
      <c r="F452" s="5"/>
      <c r="G452" s="5"/>
      <c r="H452" s="5"/>
      <c r="I452" s="5"/>
    </row>
    <row r="453">
      <c r="C453" s="5"/>
      <c r="D453" s="5"/>
      <c r="E453" s="5"/>
      <c r="F453" s="5"/>
      <c r="G453" s="5"/>
      <c r="H453" s="5"/>
      <c r="I453" s="5"/>
    </row>
    <row r="454">
      <c r="C454" s="5"/>
      <c r="D454" s="5"/>
      <c r="E454" s="5"/>
      <c r="F454" s="5"/>
      <c r="G454" s="5"/>
      <c r="H454" s="5"/>
      <c r="I454" s="5"/>
    </row>
    <row r="455">
      <c r="C455" s="5"/>
      <c r="D455" s="5"/>
      <c r="E455" s="5"/>
      <c r="F455" s="5"/>
      <c r="G455" s="5"/>
      <c r="H455" s="5"/>
      <c r="I455" s="5"/>
    </row>
    <row r="456">
      <c r="C456" s="5"/>
      <c r="D456" s="5"/>
      <c r="E456" s="5"/>
      <c r="F456" s="5"/>
      <c r="G456" s="5"/>
      <c r="H456" s="5"/>
      <c r="I456" s="5"/>
    </row>
    <row r="457">
      <c r="C457" s="5"/>
      <c r="D457" s="5"/>
      <c r="E457" s="5"/>
      <c r="F457" s="5"/>
      <c r="G457" s="5"/>
      <c r="H457" s="5"/>
      <c r="I457" s="5"/>
    </row>
    <row r="458">
      <c r="C458" s="5"/>
      <c r="D458" s="5"/>
      <c r="E458" s="5"/>
      <c r="F458" s="5"/>
      <c r="G458" s="5"/>
      <c r="H458" s="5"/>
      <c r="I458" s="5"/>
    </row>
    <row r="459">
      <c r="C459" s="5"/>
      <c r="D459" s="5"/>
      <c r="E459" s="5"/>
      <c r="F459" s="5"/>
      <c r="G459" s="5"/>
      <c r="H459" s="5"/>
      <c r="I459" s="5"/>
    </row>
    <row r="460">
      <c r="C460" s="5"/>
      <c r="D460" s="5"/>
      <c r="E460" s="5"/>
      <c r="F460" s="5"/>
      <c r="G460" s="5"/>
      <c r="H460" s="5"/>
      <c r="I460" s="5"/>
    </row>
    <row r="461">
      <c r="C461" s="5"/>
      <c r="D461" s="5"/>
      <c r="E461" s="5"/>
      <c r="F461" s="5"/>
      <c r="G461" s="5"/>
      <c r="H461" s="5"/>
      <c r="I461" s="5"/>
    </row>
    <row r="462">
      <c r="C462" s="5"/>
      <c r="D462" s="5"/>
      <c r="E462" s="5"/>
      <c r="F462" s="5"/>
      <c r="G462" s="5"/>
      <c r="H462" s="5"/>
      <c r="I462" s="5"/>
    </row>
    <row r="463">
      <c r="C463" s="5"/>
      <c r="D463" s="5"/>
      <c r="E463" s="5"/>
      <c r="F463" s="5"/>
      <c r="G463" s="5"/>
      <c r="H463" s="5"/>
      <c r="I463" s="5"/>
    </row>
    <row r="464">
      <c r="C464" s="5"/>
      <c r="D464" s="5"/>
      <c r="E464" s="5"/>
      <c r="F464" s="5"/>
      <c r="G464" s="5"/>
      <c r="H464" s="5"/>
      <c r="I464" s="5"/>
    </row>
    <row r="465">
      <c r="C465" s="5"/>
      <c r="D465" s="5"/>
      <c r="E465" s="5"/>
      <c r="F465" s="5"/>
      <c r="G465" s="5"/>
      <c r="H465" s="5"/>
      <c r="I465" s="5"/>
    </row>
    <row r="466">
      <c r="C466" s="5"/>
      <c r="D466" s="5"/>
      <c r="E466" s="5"/>
      <c r="F466" s="5"/>
      <c r="G466" s="5"/>
      <c r="H466" s="5"/>
      <c r="I466" s="5"/>
    </row>
    <row r="467">
      <c r="C467" s="5"/>
      <c r="D467" s="5"/>
      <c r="E467" s="5"/>
      <c r="F467" s="5"/>
      <c r="G467" s="5"/>
      <c r="H467" s="5"/>
      <c r="I467" s="5"/>
    </row>
    <row r="468">
      <c r="C468" s="5"/>
      <c r="D468" s="5"/>
      <c r="E468" s="5"/>
      <c r="F468" s="5"/>
      <c r="G468" s="5"/>
      <c r="H468" s="5"/>
      <c r="I468" s="5"/>
    </row>
    <row r="469">
      <c r="C469" s="5"/>
      <c r="D469" s="5"/>
      <c r="E469" s="5"/>
      <c r="F469" s="5"/>
      <c r="G469" s="5"/>
      <c r="H469" s="5"/>
      <c r="I469" s="5"/>
    </row>
    <row r="470">
      <c r="C470" s="5"/>
      <c r="D470" s="5"/>
      <c r="E470" s="5"/>
      <c r="F470" s="5"/>
      <c r="G470" s="5"/>
      <c r="H470" s="5"/>
      <c r="I470" s="5"/>
    </row>
    <row r="471">
      <c r="C471" s="5"/>
      <c r="D471" s="5"/>
      <c r="E471" s="5"/>
      <c r="F471" s="5"/>
      <c r="G471" s="5"/>
      <c r="H471" s="5"/>
      <c r="I471" s="5"/>
    </row>
    <row r="472">
      <c r="C472" s="5"/>
      <c r="D472" s="5"/>
      <c r="E472" s="5"/>
      <c r="F472" s="5"/>
      <c r="G472" s="5"/>
      <c r="H472" s="5"/>
      <c r="I472" s="5"/>
    </row>
    <row r="473">
      <c r="C473" s="5"/>
      <c r="D473" s="5"/>
      <c r="E473" s="5"/>
      <c r="F473" s="5"/>
      <c r="G473" s="5"/>
      <c r="H473" s="5"/>
      <c r="I473" s="5"/>
    </row>
    <row r="474">
      <c r="C474" s="5"/>
      <c r="D474" s="5"/>
      <c r="E474" s="5"/>
      <c r="F474" s="5"/>
      <c r="G474" s="5"/>
      <c r="H474" s="5"/>
      <c r="I474" s="5"/>
    </row>
    <row r="475">
      <c r="C475" s="5"/>
      <c r="D475" s="5"/>
      <c r="E475" s="5"/>
      <c r="F475" s="5"/>
      <c r="G475" s="5"/>
      <c r="H475" s="5"/>
      <c r="I475" s="5"/>
    </row>
    <row r="476">
      <c r="C476" s="5"/>
      <c r="D476" s="5"/>
      <c r="E476" s="5"/>
      <c r="F476" s="5"/>
      <c r="G476" s="5"/>
      <c r="H476" s="5"/>
      <c r="I476" s="5"/>
    </row>
    <row r="477">
      <c r="C477" s="5"/>
      <c r="D477" s="5"/>
      <c r="E477" s="5"/>
      <c r="F477" s="5"/>
      <c r="G477" s="5"/>
      <c r="H477" s="5"/>
      <c r="I477" s="5"/>
    </row>
    <row r="478">
      <c r="C478" s="5"/>
      <c r="D478" s="5"/>
      <c r="E478" s="5"/>
      <c r="F478" s="5"/>
      <c r="G478" s="5"/>
      <c r="H478" s="5"/>
      <c r="I478" s="5"/>
    </row>
    <row r="479">
      <c r="C479" s="5"/>
      <c r="D479" s="5"/>
      <c r="E479" s="5"/>
      <c r="F479" s="5"/>
      <c r="G479" s="5"/>
      <c r="H479" s="5"/>
      <c r="I479" s="5"/>
    </row>
    <row r="480">
      <c r="C480" s="5"/>
      <c r="D480" s="5"/>
      <c r="E480" s="5"/>
      <c r="F480" s="5"/>
      <c r="G480" s="5"/>
      <c r="H480" s="5"/>
      <c r="I480" s="5"/>
    </row>
    <row r="481">
      <c r="C481" s="5"/>
      <c r="D481" s="5"/>
      <c r="E481" s="5"/>
      <c r="F481" s="5"/>
      <c r="G481" s="5"/>
      <c r="H481" s="5"/>
      <c r="I481" s="5"/>
    </row>
    <row r="482">
      <c r="C482" s="5"/>
      <c r="D482" s="5"/>
      <c r="E482" s="5"/>
      <c r="F482" s="5"/>
      <c r="G482" s="5"/>
      <c r="H482" s="5"/>
      <c r="I482" s="5"/>
    </row>
    <row r="483">
      <c r="C483" s="5"/>
      <c r="D483" s="5"/>
      <c r="E483" s="5"/>
      <c r="F483" s="5"/>
      <c r="G483" s="5"/>
      <c r="H483" s="5"/>
      <c r="I483" s="5"/>
    </row>
    <row r="484">
      <c r="C484" s="5"/>
      <c r="D484" s="5"/>
      <c r="E484" s="5"/>
      <c r="F484" s="5"/>
      <c r="G484" s="5"/>
      <c r="H484" s="5"/>
      <c r="I484" s="5"/>
    </row>
    <row r="485">
      <c r="C485" s="5"/>
      <c r="D485" s="5"/>
      <c r="E485" s="5"/>
      <c r="F485" s="5"/>
      <c r="G485" s="5"/>
      <c r="H485" s="5"/>
      <c r="I485" s="5"/>
    </row>
    <row r="486">
      <c r="C486" s="5"/>
      <c r="D486" s="5"/>
      <c r="E486" s="5"/>
      <c r="F486" s="5"/>
      <c r="G486" s="5"/>
      <c r="H486" s="5"/>
      <c r="I486" s="5"/>
    </row>
    <row r="487">
      <c r="C487" s="5"/>
      <c r="D487" s="5"/>
      <c r="E487" s="5"/>
      <c r="F487" s="5"/>
      <c r="G487" s="5"/>
      <c r="H487" s="5"/>
      <c r="I487" s="5"/>
    </row>
    <row r="488">
      <c r="C488" s="5"/>
      <c r="D488" s="5"/>
      <c r="E488" s="5"/>
      <c r="F488" s="5"/>
      <c r="G488" s="5"/>
      <c r="H488" s="5"/>
      <c r="I488" s="5"/>
    </row>
    <row r="489">
      <c r="C489" s="5"/>
      <c r="D489" s="5"/>
      <c r="E489" s="5"/>
      <c r="F489" s="5"/>
      <c r="G489" s="5"/>
      <c r="H489" s="5"/>
      <c r="I489" s="5"/>
    </row>
    <row r="490">
      <c r="C490" s="5"/>
      <c r="D490" s="5"/>
      <c r="E490" s="5"/>
      <c r="F490" s="5"/>
      <c r="G490" s="5"/>
      <c r="H490" s="5"/>
      <c r="I490" s="5"/>
    </row>
    <row r="491">
      <c r="C491" s="5"/>
      <c r="D491" s="5"/>
      <c r="E491" s="5"/>
      <c r="F491" s="5"/>
      <c r="G491" s="5"/>
      <c r="H491" s="5"/>
      <c r="I491" s="5"/>
    </row>
    <row r="492">
      <c r="C492" s="5"/>
      <c r="D492" s="5"/>
      <c r="E492" s="5"/>
      <c r="F492" s="5"/>
      <c r="G492" s="5"/>
      <c r="H492" s="5"/>
      <c r="I492" s="5"/>
    </row>
    <row r="493">
      <c r="C493" s="5"/>
      <c r="D493" s="5"/>
      <c r="E493" s="5"/>
      <c r="F493" s="5"/>
      <c r="G493" s="5"/>
      <c r="H493" s="5"/>
      <c r="I493" s="5"/>
    </row>
    <row r="494">
      <c r="C494" s="5"/>
      <c r="D494" s="5"/>
      <c r="E494" s="5"/>
      <c r="F494" s="5"/>
      <c r="G494" s="5"/>
      <c r="H494" s="5"/>
      <c r="I494" s="5"/>
    </row>
    <row r="495">
      <c r="C495" s="5"/>
      <c r="D495" s="5"/>
      <c r="E495" s="5"/>
      <c r="F495" s="5"/>
      <c r="G495" s="5"/>
      <c r="H495" s="5"/>
      <c r="I495" s="5"/>
    </row>
    <row r="496">
      <c r="C496" s="5"/>
      <c r="D496" s="5"/>
      <c r="E496" s="5"/>
      <c r="F496" s="5"/>
      <c r="G496" s="5"/>
      <c r="H496" s="5"/>
      <c r="I496" s="5"/>
    </row>
    <row r="497">
      <c r="C497" s="5"/>
      <c r="D497" s="5"/>
      <c r="E497" s="5"/>
      <c r="F497" s="5"/>
      <c r="G497" s="5"/>
      <c r="H497" s="5"/>
      <c r="I497" s="5"/>
    </row>
    <row r="498">
      <c r="C498" s="5"/>
      <c r="D498" s="5"/>
      <c r="E498" s="5"/>
      <c r="F498" s="5"/>
      <c r="G498" s="5"/>
      <c r="H498" s="5"/>
      <c r="I498" s="5"/>
    </row>
    <row r="499">
      <c r="C499" s="5"/>
      <c r="D499" s="5"/>
      <c r="E499" s="5"/>
      <c r="F499" s="5"/>
      <c r="G499" s="5"/>
      <c r="H499" s="5"/>
      <c r="I499" s="5"/>
    </row>
    <row r="500">
      <c r="C500" s="5"/>
      <c r="D500" s="5"/>
      <c r="E500" s="5"/>
      <c r="F500" s="5"/>
      <c r="G500" s="5"/>
      <c r="H500" s="5"/>
      <c r="I500" s="5"/>
    </row>
    <row r="501">
      <c r="C501" s="5"/>
      <c r="D501" s="5"/>
      <c r="E501" s="5"/>
      <c r="F501" s="5"/>
      <c r="G501" s="5"/>
      <c r="H501" s="5"/>
      <c r="I501" s="5"/>
    </row>
    <row r="502">
      <c r="C502" s="5"/>
      <c r="D502" s="5"/>
      <c r="E502" s="5"/>
      <c r="F502" s="5"/>
      <c r="G502" s="5"/>
      <c r="H502" s="5"/>
      <c r="I502" s="5"/>
    </row>
    <row r="503">
      <c r="C503" s="5"/>
      <c r="D503" s="5"/>
      <c r="E503" s="5"/>
      <c r="F503" s="5"/>
      <c r="G503" s="5"/>
      <c r="H503" s="5"/>
      <c r="I503" s="5"/>
    </row>
    <row r="504">
      <c r="C504" s="5"/>
      <c r="D504" s="5"/>
      <c r="E504" s="5"/>
      <c r="F504" s="5"/>
      <c r="G504" s="5"/>
      <c r="H504" s="5"/>
      <c r="I504" s="5"/>
    </row>
    <row r="505">
      <c r="C505" s="5"/>
      <c r="D505" s="5"/>
      <c r="E505" s="5"/>
      <c r="F505" s="5"/>
      <c r="G505" s="5"/>
      <c r="H505" s="5"/>
      <c r="I505" s="5"/>
    </row>
    <row r="506">
      <c r="C506" s="5"/>
      <c r="D506" s="5"/>
      <c r="E506" s="5"/>
      <c r="F506" s="5"/>
      <c r="G506" s="5"/>
      <c r="H506" s="5"/>
      <c r="I506" s="5"/>
    </row>
    <row r="507">
      <c r="C507" s="5"/>
      <c r="D507" s="5"/>
      <c r="E507" s="5"/>
      <c r="F507" s="5"/>
      <c r="G507" s="5"/>
      <c r="H507" s="5"/>
      <c r="I507" s="5"/>
    </row>
    <row r="508">
      <c r="C508" s="5"/>
      <c r="D508" s="5"/>
      <c r="E508" s="5"/>
      <c r="F508" s="5"/>
      <c r="G508" s="5"/>
      <c r="H508" s="5"/>
      <c r="I508" s="5"/>
    </row>
    <row r="509">
      <c r="C509" s="5"/>
      <c r="D509" s="5"/>
      <c r="E509" s="5"/>
      <c r="F509" s="5"/>
      <c r="G509" s="5"/>
      <c r="H509" s="5"/>
      <c r="I509" s="5"/>
    </row>
    <row r="510">
      <c r="C510" s="5"/>
      <c r="D510" s="5"/>
      <c r="E510" s="5"/>
      <c r="F510" s="5"/>
      <c r="G510" s="5"/>
      <c r="H510" s="5"/>
      <c r="I510" s="5"/>
    </row>
    <row r="511">
      <c r="C511" s="5"/>
      <c r="D511" s="5"/>
      <c r="E511" s="5"/>
      <c r="F511" s="5"/>
      <c r="G511" s="5"/>
      <c r="H511" s="5"/>
      <c r="I511" s="5"/>
    </row>
    <row r="512">
      <c r="C512" s="5"/>
      <c r="D512" s="5"/>
      <c r="E512" s="5"/>
      <c r="F512" s="5"/>
      <c r="G512" s="5"/>
      <c r="H512" s="5"/>
      <c r="I512" s="5"/>
    </row>
    <row r="513">
      <c r="C513" s="5"/>
      <c r="D513" s="5"/>
      <c r="E513" s="5"/>
      <c r="F513" s="5"/>
      <c r="G513" s="5"/>
      <c r="H513" s="5"/>
      <c r="I513" s="5"/>
    </row>
    <row r="514">
      <c r="C514" s="5"/>
      <c r="D514" s="5"/>
      <c r="E514" s="5"/>
      <c r="F514" s="5"/>
      <c r="G514" s="5"/>
      <c r="H514" s="5"/>
      <c r="I514" s="5"/>
    </row>
    <row r="515">
      <c r="C515" s="5"/>
      <c r="D515" s="5"/>
      <c r="E515" s="5"/>
      <c r="F515" s="5"/>
      <c r="G515" s="5"/>
      <c r="H515" s="5"/>
      <c r="I515" s="5"/>
    </row>
    <row r="516">
      <c r="C516" s="5"/>
      <c r="D516" s="5"/>
      <c r="E516" s="5"/>
      <c r="F516" s="5"/>
      <c r="G516" s="5"/>
      <c r="H516" s="5"/>
      <c r="I516" s="5"/>
    </row>
    <row r="517">
      <c r="C517" s="5"/>
      <c r="D517" s="5"/>
      <c r="E517" s="5"/>
      <c r="F517" s="5"/>
      <c r="G517" s="5"/>
      <c r="H517" s="5"/>
      <c r="I517" s="5"/>
    </row>
    <row r="518">
      <c r="C518" s="5"/>
      <c r="D518" s="5"/>
      <c r="E518" s="5"/>
      <c r="F518" s="5"/>
      <c r="G518" s="5"/>
      <c r="H518" s="5"/>
      <c r="I518" s="5"/>
    </row>
    <row r="519">
      <c r="C519" s="5"/>
      <c r="D519" s="5"/>
      <c r="E519" s="5"/>
      <c r="F519" s="5"/>
      <c r="G519" s="5"/>
      <c r="H519" s="5"/>
      <c r="I519" s="5"/>
    </row>
    <row r="520">
      <c r="C520" s="5"/>
      <c r="D520" s="5"/>
      <c r="E520" s="5"/>
      <c r="F520" s="5"/>
      <c r="G520" s="5"/>
      <c r="H520" s="5"/>
      <c r="I520" s="5"/>
    </row>
    <row r="521">
      <c r="C521" s="5"/>
      <c r="D521" s="5"/>
      <c r="E521" s="5"/>
      <c r="F521" s="5"/>
      <c r="G521" s="5"/>
      <c r="H521" s="5"/>
      <c r="I521" s="5"/>
    </row>
    <row r="522">
      <c r="C522" s="5"/>
      <c r="D522" s="5"/>
      <c r="E522" s="5"/>
      <c r="F522" s="5"/>
      <c r="G522" s="5"/>
      <c r="H522" s="5"/>
      <c r="I522" s="5"/>
    </row>
    <row r="523">
      <c r="C523" s="5"/>
      <c r="D523" s="5"/>
      <c r="E523" s="5"/>
      <c r="F523" s="5"/>
      <c r="G523" s="5"/>
      <c r="H523" s="5"/>
      <c r="I523" s="5"/>
    </row>
    <row r="524">
      <c r="C524" s="5"/>
      <c r="D524" s="5"/>
      <c r="E524" s="5"/>
      <c r="F524" s="5"/>
      <c r="G524" s="5"/>
      <c r="H524" s="5"/>
      <c r="I524" s="5"/>
    </row>
    <row r="525">
      <c r="C525" s="5"/>
      <c r="D525" s="5"/>
      <c r="E525" s="5"/>
      <c r="F525" s="5"/>
      <c r="G525" s="5"/>
      <c r="H525" s="5"/>
      <c r="I525" s="5"/>
    </row>
    <row r="526">
      <c r="C526" s="5"/>
      <c r="D526" s="5"/>
      <c r="E526" s="5"/>
      <c r="F526" s="5"/>
      <c r="G526" s="5"/>
      <c r="H526" s="5"/>
      <c r="I526" s="5"/>
    </row>
    <row r="527">
      <c r="C527" s="5"/>
      <c r="D527" s="5"/>
      <c r="E527" s="5"/>
      <c r="F527" s="5"/>
      <c r="G527" s="5"/>
      <c r="H527" s="5"/>
      <c r="I527" s="5"/>
    </row>
    <row r="528">
      <c r="C528" s="5"/>
      <c r="D528" s="5"/>
      <c r="E528" s="5"/>
      <c r="F528" s="5"/>
      <c r="G528" s="5"/>
      <c r="H528" s="5"/>
      <c r="I528" s="5"/>
    </row>
    <row r="529">
      <c r="C529" s="5"/>
      <c r="D529" s="5"/>
      <c r="E529" s="5"/>
      <c r="F529" s="5"/>
      <c r="G529" s="5"/>
      <c r="H529" s="5"/>
      <c r="I529" s="5"/>
    </row>
    <row r="530">
      <c r="C530" s="5"/>
      <c r="D530" s="5"/>
      <c r="E530" s="5"/>
      <c r="F530" s="5"/>
      <c r="G530" s="5"/>
      <c r="H530" s="5"/>
      <c r="I530" s="5"/>
    </row>
    <row r="531">
      <c r="C531" s="5"/>
      <c r="D531" s="5"/>
      <c r="E531" s="5"/>
      <c r="F531" s="5"/>
      <c r="G531" s="5"/>
      <c r="H531" s="5"/>
      <c r="I531" s="5"/>
    </row>
    <row r="532">
      <c r="C532" s="5"/>
      <c r="D532" s="5"/>
      <c r="E532" s="5"/>
      <c r="F532" s="5"/>
      <c r="G532" s="5"/>
      <c r="H532" s="5"/>
      <c r="I532" s="5"/>
    </row>
    <row r="533">
      <c r="C533" s="5"/>
      <c r="D533" s="5"/>
      <c r="E533" s="5"/>
      <c r="F533" s="5"/>
      <c r="G533" s="5"/>
      <c r="H533" s="5"/>
      <c r="I533" s="5"/>
    </row>
    <row r="534">
      <c r="C534" s="5"/>
      <c r="D534" s="5"/>
      <c r="E534" s="5"/>
      <c r="F534" s="5"/>
      <c r="G534" s="5"/>
      <c r="H534" s="5"/>
      <c r="I534" s="5"/>
    </row>
    <row r="535">
      <c r="C535" s="5"/>
      <c r="D535" s="5"/>
      <c r="E535" s="5"/>
      <c r="F535" s="5"/>
      <c r="G535" s="5"/>
      <c r="H535" s="5"/>
      <c r="I535" s="5"/>
    </row>
    <row r="536">
      <c r="C536" s="5"/>
      <c r="D536" s="5"/>
      <c r="E536" s="5"/>
      <c r="F536" s="5"/>
      <c r="G536" s="5"/>
      <c r="H536" s="5"/>
      <c r="I536" s="5"/>
    </row>
    <row r="537">
      <c r="C537" s="5"/>
      <c r="D537" s="5"/>
      <c r="E537" s="5"/>
      <c r="F537" s="5"/>
      <c r="G537" s="5"/>
      <c r="H537" s="5"/>
      <c r="I537" s="5"/>
    </row>
    <row r="538">
      <c r="C538" s="5"/>
      <c r="D538" s="5"/>
      <c r="E538" s="5"/>
      <c r="F538" s="5"/>
      <c r="G538" s="5"/>
      <c r="H538" s="5"/>
      <c r="I538" s="5"/>
    </row>
    <row r="539">
      <c r="C539" s="5"/>
      <c r="D539" s="5"/>
      <c r="E539" s="5"/>
      <c r="F539" s="5"/>
      <c r="G539" s="5"/>
      <c r="H539" s="5"/>
      <c r="I539" s="5"/>
    </row>
    <row r="540">
      <c r="C540" s="5"/>
      <c r="D540" s="5"/>
      <c r="E540" s="5"/>
      <c r="F540" s="5"/>
      <c r="G540" s="5"/>
      <c r="H540" s="5"/>
      <c r="I540" s="5"/>
    </row>
    <row r="541">
      <c r="C541" s="5"/>
      <c r="D541" s="5"/>
      <c r="E541" s="5"/>
      <c r="F541" s="5"/>
      <c r="G541" s="5"/>
      <c r="H541" s="5"/>
      <c r="I541" s="5"/>
    </row>
    <row r="542">
      <c r="C542" s="5"/>
      <c r="D542" s="5"/>
      <c r="E542" s="5"/>
      <c r="F542" s="5"/>
      <c r="G542" s="5"/>
      <c r="H542" s="5"/>
      <c r="I542" s="5"/>
    </row>
    <row r="543">
      <c r="C543" s="5"/>
      <c r="D543" s="5"/>
      <c r="E543" s="5"/>
      <c r="F543" s="5"/>
      <c r="G543" s="5"/>
      <c r="H543" s="5"/>
      <c r="I543" s="5"/>
    </row>
    <row r="544">
      <c r="C544" s="5"/>
      <c r="D544" s="5"/>
      <c r="E544" s="5"/>
      <c r="F544" s="5"/>
      <c r="G544" s="5"/>
      <c r="H544" s="5"/>
      <c r="I544" s="5"/>
    </row>
    <row r="545">
      <c r="C545" s="5"/>
      <c r="D545" s="5"/>
      <c r="E545" s="5"/>
      <c r="F545" s="5"/>
      <c r="G545" s="5"/>
      <c r="H545" s="5"/>
      <c r="I545" s="5"/>
    </row>
    <row r="546">
      <c r="C546" s="5"/>
      <c r="D546" s="5"/>
      <c r="E546" s="5"/>
      <c r="F546" s="5"/>
      <c r="G546" s="5"/>
      <c r="H546" s="5"/>
      <c r="I546" s="5"/>
    </row>
    <row r="547">
      <c r="C547" s="5"/>
      <c r="D547" s="5"/>
      <c r="E547" s="5"/>
      <c r="F547" s="5"/>
      <c r="G547" s="5"/>
      <c r="H547" s="5"/>
      <c r="I547" s="5"/>
    </row>
    <row r="548">
      <c r="C548" s="5"/>
      <c r="D548" s="5"/>
      <c r="E548" s="5"/>
      <c r="F548" s="5"/>
      <c r="G548" s="5"/>
      <c r="H548" s="5"/>
      <c r="I548" s="5"/>
    </row>
    <row r="549">
      <c r="C549" s="5"/>
      <c r="D549" s="5"/>
      <c r="E549" s="5"/>
      <c r="F549" s="5"/>
      <c r="G549" s="5"/>
      <c r="H549" s="5"/>
      <c r="I549" s="5"/>
    </row>
    <row r="550">
      <c r="C550" s="5"/>
      <c r="D550" s="5"/>
      <c r="E550" s="5"/>
      <c r="F550" s="5"/>
      <c r="G550" s="5"/>
      <c r="H550" s="5"/>
      <c r="I550" s="5"/>
    </row>
    <row r="551">
      <c r="C551" s="5"/>
      <c r="D551" s="5"/>
      <c r="E551" s="5"/>
      <c r="F551" s="5"/>
      <c r="G551" s="5"/>
      <c r="H551" s="5"/>
      <c r="I551" s="5"/>
    </row>
    <row r="552">
      <c r="C552" s="5"/>
      <c r="D552" s="5"/>
      <c r="E552" s="5"/>
      <c r="F552" s="5"/>
      <c r="G552" s="5"/>
      <c r="H552" s="5"/>
      <c r="I552" s="5"/>
    </row>
    <row r="553">
      <c r="C553" s="5"/>
      <c r="D553" s="5"/>
      <c r="E553" s="5"/>
      <c r="F553" s="5"/>
      <c r="G553" s="5"/>
      <c r="H553" s="5"/>
      <c r="I553" s="5"/>
    </row>
    <row r="554">
      <c r="C554" s="5"/>
      <c r="D554" s="5"/>
      <c r="E554" s="5"/>
      <c r="F554" s="5"/>
      <c r="G554" s="5"/>
      <c r="H554" s="5"/>
      <c r="I554" s="5"/>
    </row>
    <row r="555">
      <c r="C555" s="5"/>
      <c r="D555" s="5"/>
      <c r="E555" s="5"/>
      <c r="F555" s="5"/>
      <c r="G555" s="5"/>
      <c r="H555" s="5"/>
      <c r="I555" s="5"/>
    </row>
    <row r="556">
      <c r="C556" s="5"/>
      <c r="D556" s="5"/>
      <c r="E556" s="5"/>
      <c r="F556" s="5"/>
      <c r="G556" s="5"/>
      <c r="H556" s="5"/>
      <c r="I556" s="5"/>
    </row>
    <row r="557">
      <c r="C557" s="5"/>
      <c r="D557" s="5"/>
      <c r="E557" s="5"/>
      <c r="F557" s="5"/>
      <c r="G557" s="5"/>
      <c r="H557" s="5"/>
      <c r="I557" s="5"/>
    </row>
    <row r="558">
      <c r="C558" s="5"/>
      <c r="D558" s="5"/>
      <c r="E558" s="5"/>
      <c r="F558" s="5"/>
      <c r="G558" s="5"/>
      <c r="H558" s="5"/>
      <c r="I558" s="5"/>
    </row>
    <row r="559">
      <c r="C559" s="5"/>
      <c r="D559" s="5"/>
      <c r="E559" s="5"/>
      <c r="F559" s="5"/>
      <c r="G559" s="5"/>
      <c r="H559" s="5"/>
      <c r="I559" s="5"/>
    </row>
    <row r="560">
      <c r="C560" s="5"/>
      <c r="D560" s="5"/>
      <c r="E560" s="5"/>
      <c r="F560" s="5"/>
      <c r="G560" s="5"/>
      <c r="H560" s="5"/>
      <c r="I560" s="5"/>
    </row>
    <row r="561">
      <c r="C561" s="5"/>
      <c r="D561" s="5"/>
      <c r="E561" s="5"/>
      <c r="F561" s="5"/>
      <c r="G561" s="5"/>
      <c r="H561" s="5"/>
      <c r="I561" s="5"/>
    </row>
    <row r="562">
      <c r="C562" s="5"/>
      <c r="D562" s="5"/>
      <c r="E562" s="5"/>
      <c r="F562" s="5"/>
      <c r="G562" s="5"/>
      <c r="H562" s="5"/>
      <c r="I562" s="5"/>
    </row>
    <row r="563">
      <c r="C563" s="5"/>
      <c r="D563" s="5"/>
      <c r="E563" s="5"/>
      <c r="F563" s="5"/>
      <c r="G563" s="5"/>
      <c r="H563" s="5"/>
      <c r="I563" s="5"/>
    </row>
    <row r="564">
      <c r="C564" s="5"/>
      <c r="D564" s="5"/>
      <c r="E564" s="5"/>
      <c r="F564" s="5"/>
      <c r="G564" s="5"/>
      <c r="H564" s="5"/>
      <c r="I564" s="5"/>
    </row>
    <row r="565">
      <c r="C565" s="5"/>
      <c r="D565" s="5"/>
      <c r="E565" s="5"/>
      <c r="F565" s="5"/>
      <c r="G565" s="5"/>
      <c r="H565" s="5"/>
      <c r="I565" s="5"/>
    </row>
    <row r="566">
      <c r="C566" s="5"/>
      <c r="D566" s="5"/>
      <c r="E566" s="5"/>
      <c r="F566" s="5"/>
      <c r="G566" s="5"/>
      <c r="H566" s="5"/>
      <c r="I566" s="5"/>
    </row>
    <row r="567">
      <c r="C567" s="5"/>
      <c r="D567" s="5"/>
      <c r="E567" s="5"/>
      <c r="F567" s="5"/>
      <c r="G567" s="5"/>
      <c r="H567" s="5"/>
      <c r="I567" s="5"/>
    </row>
    <row r="568">
      <c r="C568" s="5"/>
      <c r="D568" s="5"/>
      <c r="E568" s="5"/>
      <c r="F568" s="5"/>
      <c r="G568" s="5"/>
      <c r="H568" s="5"/>
      <c r="I568" s="5"/>
    </row>
    <row r="569">
      <c r="C569" s="5"/>
      <c r="D569" s="5"/>
      <c r="E569" s="5"/>
      <c r="F569" s="5"/>
      <c r="G569" s="5"/>
      <c r="H569" s="5"/>
      <c r="I569" s="5"/>
    </row>
    <row r="570">
      <c r="C570" s="5"/>
      <c r="D570" s="5"/>
      <c r="E570" s="5"/>
      <c r="F570" s="5"/>
      <c r="G570" s="5"/>
      <c r="H570" s="5"/>
      <c r="I570" s="5"/>
    </row>
    <row r="571">
      <c r="C571" s="5"/>
      <c r="D571" s="5"/>
      <c r="E571" s="5"/>
      <c r="F571" s="5"/>
      <c r="G571" s="5"/>
      <c r="H571" s="5"/>
      <c r="I571" s="5"/>
    </row>
    <row r="572">
      <c r="C572" s="5"/>
      <c r="D572" s="5"/>
      <c r="E572" s="5"/>
      <c r="F572" s="5"/>
      <c r="G572" s="5"/>
      <c r="H572" s="5"/>
      <c r="I572" s="5"/>
    </row>
    <row r="573">
      <c r="C573" s="5"/>
      <c r="D573" s="5"/>
      <c r="E573" s="5"/>
      <c r="F573" s="5"/>
      <c r="G573" s="5"/>
      <c r="H573" s="5"/>
      <c r="I573" s="5"/>
    </row>
    <row r="574">
      <c r="C574" s="5"/>
      <c r="D574" s="5"/>
      <c r="E574" s="5"/>
      <c r="F574" s="5"/>
      <c r="G574" s="5"/>
      <c r="H574" s="5"/>
      <c r="I574" s="5"/>
    </row>
    <row r="575">
      <c r="C575" s="5"/>
      <c r="D575" s="5"/>
      <c r="E575" s="5"/>
      <c r="F575" s="5"/>
      <c r="G575" s="5"/>
      <c r="H575" s="5"/>
      <c r="I575" s="5"/>
    </row>
    <row r="576">
      <c r="C576" s="5"/>
      <c r="D576" s="5"/>
      <c r="E576" s="5"/>
      <c r="F576" s="5"/>
      <c r="G576" s="5"/>
      <c r="H576" s="5"/>
      <c r="I576" s="5"/>
    </row>
    <row r="577">
      <c r="C577" s="5"/>
      <c r="D577" s="5"/>
      <c r="E577" s="5"/>
      <c r="F577" s="5"/>
      <c r="G577" s="5"/>
      <c r="H577" s="5"/>
      <c r="I577" s="5"/>
    </row>
    <row r="578">
      <c r="C578" s="5"/>
      <c r="D578" s="5"/>
      <c r="E578" s="5"/>
      <c r="F578" s="5"/>
      <c r="G578" s="5"/>
      <c r="H578" s="5"/>
      <c r="I578" s="5"/>
    </row>
    <row r="579">
      <c r="C579" s="5"/>
      <c r="D579" s="5"/>
      <c r="E579" s="5"/>
      <c r="F579" s="5"/>
      <c r="G579" s="5"/>
      <c r="H579" s="5"/>
      <c r="I579" s="5"/>
    </row>
    <row r="580">
      <c r="C580" s="5"/>
      <c r="D580" s="5"/>
      <c r="E580" s="5"/>
      <c r="F580" s="5"/>
      <c r="G580" s="5"/>
      <c r="H580" s="5"/>
      <c r="I580" s="5"/>
    </row>
    <row r="581">
      <c r="C581" s="5"/>
      <c r="D581" s="5"/>
      <c r="E581" s="5"/>
      <c r="F581" s="5"/>
      <c r="G581" s="5"/>
      <c r="H581" s="5"/>
      <c r="I581" s="5"/>
    </row>
    <row r="582">
      <c r="C582" s="5"/>
      <c r="D582" s="5"/>
      <c r="E582" s="5"/>
      <c r="F582" s="5"/>
      <c r="G582" s="5"/>
      <c r="H582" s="5"/>
      <c r="I582" s="5"/>
    </row>
    <row r="583">
      <c r="C583" s="5"/>
      <c r="D583" s="5"/>
      <c r="E583" s="5"/>
      <c r="F583" s="5"/>
      <c r="G583" s="5"/>
      <c r="H583" s="5"/>
      <c r="I583" s="5"/>
    </row>
    <row r="584">
      <c r="C584" s="5"/>
      <c r="D584" s="5"/>
      <c r="E584" s="5"/>
      <c r="F584" s="5"/>
      <c r="G584" s="5"/>
      <c r="H584" s="5"/>
      <c r="I584" s="5"/>
    </row>
    <row r="585">
      <c r="C585" s="5"/>
      <c r="D585" s="5"/>
      <c r="E585" s="5"/>
      <c r="F585" s="5"/>
      <c r="G585" s="5"/>
      <c r="H585" s="5"/>
      <c r="I585" s="5"/>
    </row>
    <row r="586">
      <c r="C586" s="5"/>
      <c r="D586" s="5"/>
      <c r="E586" s="5"/>
      <c r="F586" s="5"/>
      <c r="G586" s="5"/>
      <c r="H586" s="5"/>
      <c r="I586" s="5"/>
    </row>
    <row r="587">
      <c r="C587" s="5"/>
      <c r="D587" s="5"/>
      <c r="E587" s="5"/>
      <c r="F587" s="5"/>
      <c r="G587" s="5"/>
      <c r="H587" s="5"/>
      <c r="I587" s="5"/>
    </row>
    <row r="588">
      <c r="C588" s="5"/>
      <c r="D588" s="5"/>
      <c r="E588" s="5"/>
      <c r="F588" s="5"/>
      <c r="G588" s="5"/>
      <c r="H588" s="5"/>
      <c r="I588" s="5"/>
    </row>
    <row r="589">
      <c r="C589" s="5"/>
      <c r="D589" s="5"/>
      <c r="E589" s="5"/>
      <c r="F589" s="5"/>
      <c r="G589" s="5"/>
      <c r="H589" s="5"/>
      <c r="I589" s="5"/>
    </row>
    <row r="590">
      <c r="C590" s="5"/>
      <c r="D590" s="5"/>
      <c r="E590" s="5"/>
      <c r="F590" s="5"/>
      <c r="G590" s="5"/>
      <c r="H590" s="5"/>
      <c r="I590" s="5"/>
    </row>
    <row r="591">
      <c r="C591" s="5"/>
      <c r="D591" s="5"/>
      <c r="E591" s="5"/>
      <c r="F591" s="5"/>
      <c r="G591" s="5"/>
      <c r="H591" s="5"/>
      <c r="I591" s="5"/>
    </row>
    <row r="592">
      <c r="C592" s="5"/>
      <c r="D592" s="5"/>
      <c r="E592" s="5"/>
      <c r="F592" s="5"/>
      <c r="G592" s="5"/>
      <c r="H592" s="5"/>
      <c r="I592" s="5"/>
    </row>
    <row r="593">
      <c r="C593" s="5"/>
      <c r="D593" s="5"/>
      <c r="E593" s="5"/>
      <c r="F593" s="5"/>
      <c r="G593" s="5"/>
      <c r="H593" s="5"/>
      <c r="I593" s="5"/>
    </row>
    <row r="594">
      <c r="C594" s="5"/>
      <c r="D594" s="5"/>
      <c r="E594" s="5"/>
      <c r="F594" s="5"/>
      <c r="G594" s="5"/>
      <c r="H594" s="5"/>
      <c r="I594" s="5"/>
    </row>
    <row r="595">
      <c r="C595" s="5"/>
      <c r="D595" s="5"/>
      <c r="E595" s="5"/>
      <c r="F595" s="5"/>
      <c r="G595" s="5"/>
      <c r="H595" s="5"/>
      <c r="I595" s="5"/>
    </row>
    <row r="596">
      <c r="C596" s="5"/>
      <c r="D596" s="5"/>
      <c r="E596" s="5"/>
      <c r="F596" s="5"/>
      <c r="G596" s="5"/>
      <c r="H596" s="5"/>
      <c r="I596" s="5"/>
    </row>
    <row r="597">
      <c r="C597" s="5"/>
      <c r="D597" s="5"/>
      <c r="E597" s="5"/>
      <c r="F597" s="5"/>
      <c r="G597" s="5"/>
      <c r="H597" s="5"/>
      <c r="I597" s="5"/>
    </row>
    <row r="598">
      <c r="C598" s="5"/>
      <c r="D598" s="5"/>
      <c r="E598" s="5"/>
      <c r="F598" s="5"/>
      <c r="G598" s="5"/>
      <c r="H598" s="5"/>
      <c r="I598" s="5"/>
    </row>
    <row r="599">
      <c r="C599" s="5"/>
      <c r="D599" s="5"/>
      <c r="E599" s="5"/>
      <c r="F599" s="5"/>
      <c r="G599" s="5"/>
      <c r="H599" s="5"/>
      <c r="I599" s="5"/>
    </row>
    <row r="600">
      <c r="C600" s="5"/>
      <c r="D600" s="5"/>
      <c r="E600" s="5"/>
      <c r="F600" s="5"/>
      <c r="G600" s="5"/>
      <c r="H600" s="5"/>
      <c r="I600" s="5"/>
    </row>
    <row r="601">
      <c r="C601" s="5"/>
      <c r="D601" s="5"/>
      <c r="E601" s="5"/>
      <c r="F601" s="5"/>
      <c r="G601" s="5"/>
      <c r="H601" s="5"/>
      <c r="I601" s="5"/>
    </row>
    <row r="602">
      <c r="C602" s="5"/>
      <c r="D602" s="5"/>
      <c r="E602" s="5"/>
      <c r="F602" s="5"/>
      <c r="G602" s="5"/>
      <c r="H602" s="5"/>
      <c r="I602" s="5"/>
    </row>
    <row r="603">
      <c r="C603" s="5"/>
      <c r="D603" s="5"/>
      <c r="E603" s="5"/>
      <c r="F603" s="5"/>
      <c r="G603" s="5"/>
      <c r="H603" s="5"/>
      <c r="I603" s="5"/>
    </row>
    <row r="604">
      <c r="C604" s="5"/>
      <c r="D604" s="5"/>
      <c r="E604" s="5"/>
      <c r="F604" s="5"/>
      <c r="G604" s="5"/>
      <c r="H604" s="5"/>
      <c r="I604" s="5"/>
    </row>
    <row r="605">
      <c r="C605" s="5"/>
      <c r="D605" s="5"/>
      <c r="E605" s="5"/>
      <c r="F605" s="5"/>
      <c r="G605" s="5"/>
      <c r="H605" s="5"/>
      <c r="I605" s="5"/>
    </row>
    <row r="606">
      <c r="C606" s="5"/>
      <c r="D606" s="5"/>
      <c r="E606" s="5"/>
      <c r="F606" s="5"/>
      <c r="G606" s="5"/>
      <c r="H606" s="5"/>
      <c r="I606" s="5"/>
    </row>
    <row r="607">
      <c r="C607" s="5"/>
      <c r="D607" s="5"/>
      <c r="E607" s="5"/>
      <c r="F607" s="5"/>
      <c r="G607" s="5"/>
      <c r="H607" s="5"/>
      <c r="I607" s="5"/>
    </row>
    <row r="608">
      <c r="C608" s="5"/>
      <c r="D608" s="5"/>
      <c r="E608" s="5"/>
      <c r="F608" s="5"/>
      <c r="G608" s="5"/>
      <c r="H608" s="5"/>
      <c r="I608" s="5"/>
    </row>
    <row r="609">
      <c r="C609" s="5"/>
      <c r="D609" s="5"/>
      <c r="E609" s="5"/>
      <c r="F609" s="5"/>
      <c r="G609" s="5"/>
      <c r="H609" s="5"/>
      <c r="I609" s="5"/>
    </row>
    <row r="610">
      <c r="C610" s="5"/>
      <c r="D610" s="5"/>
      <c r="E610" s="5"/>
      <c r="F610" s="5"/>
      <c r="G610" s="5"/>
      <c r="H610" s="5"/>
      <c r="I610" s="5"/>
    </row>
    <row r="611">
      <c r="C611" s="5"/>
      <c r="D611" s="5"/>
      <c r="E611" s="5"/>
      <c r="F611" s="5"/>
      <c r="G611" s="5"/>
      <c r="H611" s="5"/>
      <c r="I611" s="5"/>
    </row>
    <row r="612">
      <c r="C612" s="5"/>
      <c r="D612" s="5"/>
      <c r="E612" s="5"/>
      <c r="F612" s="5"/>
      <c r="G612" s="5"/>
      <c r="H612" s="5"/>
      <c r="I612" s="5"/>
    </row>
    <row r="613">
      <c r="C613" s="5"/>
      <c r="D613" s="5"/>
      <c r="E613" s="5"/>
      <c r="F613" s="5"/>
      <c r="G613" s="5"/>
      <c r="H613" s="5"/>
      <c r="I613" s="5"/>
    </row>
    <row r="614">
      <c r="C614" s="5"/>
      <c r="D614" s="5"/>
      <c r="E614" s="5"/>
      <c r="F614" s="5"/>
      <c r="G614" s="5"/>
      <c r="H614" s="5"/>
      <c r="I614" s="5"/>
    </row>
    <row r="615">
      <c r="C615" s="5"/>
      <c r="D615" s="5"/>
      <c r="E615" s="5"/>
      <c r="F615" s="5"/>
      <c r="G615" s="5"/>
      <c r="H615" s="5"/>
      <c r="I615" s="5"/>
    </row>
    <row r="616">
      <c r="C616" s="5"/>
      <c r="D616" s="5"/>
      <c r="E616" s="5"/>
      <c r="F616" s="5"/>
      <c r="G616" s="5"/>
      <c r="H616" s="5"/>
      <c r="I616" s="5"/>
    </row>
    <row r="617">
      <c r="C617" s="5"/>
      <c r="D617" s="5"/>
      <c r="E617" s="5"/>
      <c r="F617" s="5"/>
      <c r="G617" s="5"/>
      <c r="H617" s="5"/>
      <c r="I617" s="5"/>
    </row>
    <row r="618">
      <c r="C618" s="5"/>
      <c r="D618" s="5"/>
      <c r="E618" s="5"/>
      <c r="F618" s="5"/>
      <c r="G618" s="5"/>
      <c r="H618" s="5"/>
      <c r="I618" s="5"/>
    </row>
    <row r="619">
      <c r="C619" s="5"/>
      <c r="D619" s="5"/>
      <c r="E619" s="5"/>
      <c r="F619" s="5"/>
      <c r="G619" s="5"/>
      <c r="H619" s="5"/>
      <c r="I619" s="5"/>
    </row>
    <row r="620">
      <c r="C620" s="5"/>
      <c r="D620" s="5"/>
      <c r="E620" s="5"/>
      <c r="F620" s="5"/>
      <c r="G620" s="5"/>
      <c r="H620" s="5"/>
      <c r="I620" s="5"/>
    </row>
    <row r="621">
      <c r="C621" s="5"/>
      <c r="D621" s="5"/>
      <c r="E621" s="5"/>
      <c r="F621" s="5"/>
      <c r="G621" s="5"/>
      <c r="H621" s="5"/>
      <c r="I621" s="5"/>
    </row>
    <row r="622">
      <c r="C622" s="5"/>
      <c r="D622" s="5"/>
      <c r="E622" s="5"/>
      <c r="F622" s="5"/>
      <c r="G622" s="5"/>
      <c r="H622" s="5"/>
      <c r="I622" s="5"/>
    </row>
    <row r="623">
      <c r="C623" s="5"/>
      <c r="D623" s="5"/>
      <c r="E623" s="5"/>
      <c r="F623" s="5"/>
      <c r="G623" s="5"/>
      <c r="H623" s="5"/>
      <c r="I623" s="5"/>
    </row>
    <row r="624">
      <c r="C624" s="5"/>
      <c r="D624" s="5"/>
      <c r="E624" s="5"/>
      <c r="F624" s="5"/>
      <c r="G624" s="5"/>
      <c r="H624" s="5"/>
      <c r="I624" s="5"/>
    </row>
    <row r="625">
      <c r="C625" s="5"/>
      <c r="D625" s="5"/>
      <c r="E625" s="5"/>
      <c r="F625" s="5"/>
      <c r="G625" s="5"/>
      <c r="H625" s="5"/>
      <c r="I625" s="5"/>
    </row>
    <row r="626">
      <c r="C626" s="5"/>
      <c r="D626" s="5"/>
      <c r="E626" s="5"/>
      <c r="F626" s="5"/>
      <c r="G626" s="5"/>
      <c r="H626" s="5"/>
      <c r="I626" s="5"/>
    </row>
    <row r="627">
      <c r="C627" s="5"/>
      <c r="D627" s="5"/>
      <c r="E627" s="5"/>
      <c r="F627" s="5"/>
      <c r="G627" s="5"/>
      <c r="H627" s="5"/>
      <c r="I627" s="5"/>
    </row>
    <row r="628">
      <c r="C628" s="5"/>
      <c r="D628" s="5"/>
      <c r="E628" s="5"/>
      <c r="F628" s="5"/>
      <c r="G628" s="5"/>
      <c r="H628" s="5"/>
      <c r="I628" s="5"/>
    </row>
    <row r="629">
      <c r="C629" s="5"/>
      <c r="D629" s="5"/>
      <c r="E629" s="5"/>
      <c r="F629" s="5"/>
      <c r="G629" s="5"/>
      <c r="H629" s="5"/>
      <c r="I629" s="5"/>
    </row>
    <row r="630">
      <c r="C630" s="5"/>
      <c r="D630" s="5"/>
      <c r="E630" s="5"/>
      <c r="F630" s="5"/>
      <c r="G630" s="5"/>
      <c r="H630" s="5"/>
      <c r="I630" s="5"/>
    </row>
    <row r="631">
      <c r="C631" s="5"/>
      <c r="D631" s="5"/>
      <c r="E631" s="5"/>
      <c r="F631" s="5"/>
      <c r="G631" s="5"/>
      <c r="H631" s="5"/>
      <c r="I631" s="5"/>
    </row>
    <row r="632">
      <c r="C632" s="5"/>
      <c r="D632" s="5"/>
      <c r="E632" s="5"/>
      <c r="F632" s="5"/>
      <c r="G632" s="5"/>
      <c r="H632" s="5"/>
      <c r="I632" s="5"/>
    </row>
    <row r="633">
      <c r="C633" s="5"/>
      <c r="D633" s="5"/>
      <c r="E633" s="5"/>
      <c r="F633" s="5"/>
      <c r="G633" s="5"/>
      <c r="H633" s="5"/>
      <c r="I633" s="5"/>
    </row>
    <row r="634">
      <c r="C634" s="5"/>
      <c r="D634" s="5"/>
      <c r="E634" s="5"/>
      <c r="F634" s="5"/>
      <c r="G634" s="5"/>
      <c r="H634" s="5"/>
      <c r="I634" s="5"/>
    </row>
    <row r="635">
      <c r="C635" s="5"/>
      <c r="D635" s="5"/>
      <c r="E635" s="5"/>
      <c r="F635" s="5"/>
      <c r="G635" s="5"/>
      <c r="H635" s="5"/>
      <c r="I635" s="5"/>
    </row>
    <row r="636">
      <c r="C636" s="5"/>
      <c r="D636" s="5"/>
      <c r="E636" s="5"/>
      <c r="F636" s="5"/>
      <c r="G636" s="5"/>
      <c r="H636" s="5"/>
      <c r="I636" s="5"/>
    </row>
    <row r="637">
      <c r="C637" s="5"/>
      <c r="D637" s="5"/>
      <c r="E637" s="5"/>
      <c r="F637" s="5"/>
      <c r="G637" s="5"/>
      <c r="H637" s="5"/>
      <c r="I637" s="5"/>
    </row>
    <row r="638">
      <c r="C638" s="5"/>
      <c r="D638" s="5"/>
      <c r="E638" s="5"/>
      <c r="F638" s="5"/>
      <c r="G638" s="5"/>
      <c r="H638" s="5"/>
      <c r="I638" s="5"/>
    </row>
    <row r="639">
      <c r="C639" s="5"/>
      <c r="D639" s="5"/>
      <c r="E639" s="5"/>
      <c r="F639" s="5"/>
      <c r="G639" s="5"/>
      <c r="H639" s="5"/>
      <c r="I639" s="5"/>
    </row>
    <row r="640">
      <c r="C640" s="5"/>
      <c r="D640" s="5"/>
      <c r="E640" s="5"/>
      <c r="F640" s="5"/>
      <c r="G640" s="5"/>
      <c r="H640" s="5"/>
      <c r="I640" s="5"/>
    </row>
    <row r="641">
      <c r="C641" s="5"/>
      <c r="D641" s="5"/>
      <c r="E641" s="5"/>
      <c r="F641" s="5"/>
      <c r="G641" s="5"/>
      <c r="H641" s="5"/>
      <c r="I641" s="5"/>
    </row>
    <row r="642">
      <c r="C642" s="5"/>
      <c r="D642" s="5"/>
      <c r="E642" s="5"/>
      <c r="F642" s="5"/>
      <c r="G642" s="5"/>
      <c r="H642" s="5"/>
      <c r="I642" s="5"/>
    </row>
    <row r="643">
      <c r="C643" s="5"/>
      <c r="D643" s="5"/>
      <c r="E643" s="5"/>
      <c r="F643" s="5"/>
      <c r="G643" s="5"/>
      <c r="H643" s="5"/>
      <c r="I643" s="5"/>
    </row>
    <row r="644">
      <c r="C644" s="5"/>
      <c r="D644" s="5"/>
      <c r="E644" s="5"/>
      <c r="F644" s="5"/>
      <c r="G644" s="5"/>
      <c r="H644" s="5"/>
      <c r="I644" s="5"/>
    </row>
    <row r="645">
      <c r="C645" s="5"/>
      <c r="D645" s="5"/>
      <c r="E645" s="5"/>
      <c r="F645" s="5"/>
      <c r="G645" s="5"/>
      <c r="H645" s="5"/>
      <c r="I645" s="5"/>
    </row>
    <row r="646">
      <c r="C646" s="5"/>
      <c r="D646" s="5"/>
      <c r="E646" s="5"/>
      <c r="F646" s="5"/>
      <c r="G646" s="5"/>
      <c r="H646" s="5"/>
      <c r="I646" s="5"/>
    </row>
    <row r="647">
      <c r="C647" s="5"/>
      <c r="D647" s="5"/>
      <c r="E647" s="5"/>
      <c r="F647" s="5"/>
      <c r="G647" s="5"/>
      <c r="H647" s="5"/>
      <c r="I647" s="5"/>
    </row>
    <row r="648">
      <c r="C648" s="5"/>
      <c r="D648" s="5"/>
      <c r="E648" s="5"/>
      <c r="F648" s="5"/>
      <c r="G648" s="5"/>
      <c r="H648" s="5"/>
      <c r="I648" s="5"/>
    </row>
    <row r="649">
      <c r="C649" s="5"/>
      <c r="D649" s="5"/>
      <c r="E649" s="5"/>
      <c r="F649" s="5"/>
      <c r="G649" s="5"/>
      <c r="H649" s="5"/>
      <c r="I649" s="5"/>
    </row>
    <row r="650">
      <c r="C650" s="5"/>
      <c r="D650" s="5"/>
      <c r="E650" s="5"/>
      <c r="F650" s="5"/>
      <c r="G650" s="5"/>
      <c r="H650" s="5"/>
      <c r="I650" s="5"/>
    </row>
    <row r="651">
      <c r="C651" s="5"/>
      <c r="D651" s="5"/>
      <c r="E651" s="5"/>
      <c r="F651" s="5"/>
      <c r="G651" s="5"/>
      <c r="H651" s="5"/>
      <c r="I651" s="5"/>
    </row>
    <row r="652">
      <c r="C652" s="5"/>
      <c r="D652" s="5"/>
      <c r="E652" s="5"/>
      <c r="F652" s="5"/>
      <c r="G652" s="5"/>
      <c r="H652" s="5"/>
      <c r="I652" s="5"/>
    </row>
    <row r="653">
      <c r="C653" s="5"/>
      <c r="D653" s="5"/>
      <c r="E653" s="5"/>
      <c r="F653" s="5"/>
      <c r="G653" s="5"/>
      <c r="H653" s="5"/>
      <c r="I653" s="5"/>
    </row>
    <row r="654">
      <c r="C654" s="5"/>
      <c r="D654" s="5"/>
      <c r="E654" s="5"/>
      <c r="F654" s="5"/>
      <c r="G654" s="5"/>
      <c r="H654" s="5"/>
      <c r="I654" s="5"/>
    </row>
    <row r="655">
      <c r="C655" s="5"/>
      <c r="D655" s="5"/>
      <c r="E655" s="5"/>
      <c r="F655" s="5"/>
      <c r="G655" s="5"/>
      <c r="H655" s="5"/>
      <c r="I655" s="5"/>
    </row>
    <row r="656">
      <c r="C656" s="5"/>
      <c r="D656" s="5"/>
      <c r="E656" s="5"/>
      <c r="F656" s="5"/>
      <c r="G656" s="5"/>
      <c r="H656" s="5"/>
      <c r="I656" s="5"/>
    </row>
    <row r="657">
      <c r="C657" s="5"/>
      <c r="D657" s="5"/>
      <c r="E657" s="5"/>
      <c r="F657" s="5"/>
      <c r="G657" s="5"/>
      <c r="H657" s="5"/>
      <c r="I657" s="5"/>
    </row>
    <row r="658">
      <c r="C658" s="5"/>
      <c r="D658" s="5"/>
      <c r="E658" s="5"/>
      <c r="F658" s="5"/>
      <c r="G658" s="5"/>
      <c r="H658" s="5"/>
      <c r="I658" s="5"/>
    </row>
    <row r="659">
      <c r="C659" s="5"/>
      <c r="D659" s="5"/>
      <c r="E659" s="5"/>
      <c r="F659" s="5"/>
      <c r="G659" s="5"/>
      <c r="H659" s="5"/>
      <c r="I659" s="5"/>
    </row>
    <row r="660">
      <c r="C660" s="5"/>
      <c r="D660" s="5"/>
      <c r="E660" s="5"/>
      <c r="F660" s="5"/>
      <c r="G660" s="5"/>
      <c r="H660" s="5"/>
      <c r="I660" s="5"/>
    </row>
    <row r="661">
      <c r="C661" s="5"/>
      <c r="D661" s="5"/>
      <c r="E661" s="5"/>
      <c r="F661" s="5"/>
      <c r="G661" s="5"/>
      <c r="H661" s="5"/>
      <c r="I661" s="5"/>
    </row>
    <row r="662">
      <c r="C662" s="5"/>
      <c r="D662" s="5"/>
      <c r="E662" s="5"/>
      <c r="F662" s="5"/>
      <c r="G662" s="5"/>
      <c r="H662" s="5"/>
      <c r="I662" s="5"/>
    </row>
    <row r="663">
      <c r="C663" s="5"/>
      <c r="D663" s="5"/>
      <c r="E663" s="5"/>
      <c r="F663" s="5"/>
      <c r="G663" s="5"/>
      <c r="H663" s="5"/>
      <c r="I663" s="5"/>
    </row>
    <row r="664">
      <c r="C664" s="5"/>
      <c r="D664" s="5"/>
      <c r="E664" s="5"/>
      <c r="F664" s="5"/>
      <c r="G664" s="5"/>
      <c r="H664" s="5"/>
      <c r="I664" s="5"/>
    </row>
    <row r="665">
      <c r="C665" s="5"/>
      <c r="D665" s="5"/>
      <c r="E665" s="5"/>
      <c r="F665" s="5"/>
      <c r="G665" s="5"/>
      <c r="H665" s="5"/>
      <c r="I665" s="5"/>
    </row>
    <row r="666">
      <c r="C666" s="5"/>
      <c r="D666" s="5"/>
      <c r="E666" s="5"/>
      <c r="F666" s="5"/>
      <c r="G666" s="5"/>
      <c r="H666" s="5"/>
      <c r="I666" s="5"/>
    </row>
    <row r="667">
      <c r="C667" s="5"/>
      <c r="D667" s="5"/>
      <c r="E667" s="5"/>
      <c r="F667" s="5"/>
      <c r="G667" s="5"/>
      <c r="H667" s="5"/>
      <c r="I667" s="5"/>
    </row>
    <row r="668">
      <c r="C668" s="5"/>
      <c r="D668" s="5"/>
      <c r="E668" s="5"/>
      <c r="F668" s="5"/>
      <c r="G668" s="5"/>
      <c r="H668" s="5"/>
      <c r="I668" s="5"/>
    </row>
    <row r="669">
      <c r="C669" s="5"/>
      <c r="D669" s="5"/>
      <c r="E669" s="5"/>
      <c r="F669" s="5"/>
      <c r="G669" s="5"/>
      <c r="H669" s="5"/>
      <c r="I669" s="5"/>
    </row>
    <row r="670">
      <c r="C670" s="5"/>
      <c r="D670" s="5"/>
      <c r="E670" s="5"/>
      <c r="F670" s="5"/>
      <c r="G670" s="5"/>
      <c r="H670" s="5"/>
      <c r="I670" s="5"/>
    </row>
    <row r="671">
      <c r="C671" s="5"/>
      <c r="D671" s="5"/>
      <c r="E671" s="5"/>
      <c r="F671" s="5"/>
      <c r="G671" s="5"/>
      <c r="H671" s="5"/>
      <c r="I671" s="5"/>
    </row>
    <row r="672">
      <c r="C672" s="5"/>
      <c r="D672" s="5"/>
      <c r="E672" s="5"/>
      <c r="F672" s="5"/>
      <c r="G672" s="5"/>
      <c r="H672" s="5"/>
      <c r="I672" s="5"/>
    </row>
    <row r="673">
      <c r="C673" s="5"/>
      <c r="D673" s="5"/>
      <c r="E673" s="5"/>
      <c r="F673" s="5"/>
      <c r="G673" s="5"/>
      <c r="H673" s="5"/>
      <c r="I673" s="5"/>
    </row>
    <row r="674">
      <c r="C674" s="5"/>
      <c r="D674" s="5"/>
      <c r="E674" s="5"/>
      <c r="F674" s="5"/>
      <c r="G674" s="5"/>
      <c r="H674" s="5"/>
      <c r="I674" s="5"/>
    </row>
    <row r="675">
      <c r="C675" s="5"/>
      <c r="D675" s="5"/>
      <c r="E675" s="5"/>
      <c r="F675" s="5"/>
      <c r="G675" s="5"/>
      <c r="H675" s="5"/>
      <c r="I675" s="5"/>
    </row>
    <row r="676">
      <c r="C676" s="5"/>
      <c r="D676" s="5"/>
      <c r="E676" s="5"/>
      <c r="F676" s="5"/>
      <c r="G676" s="5"/>
      <c r="H676" s="5"/>
      <c r="I676" s="5"/>
    </row>
    <row r="677">
      <c r="C677" s="5"/>
      <c r="D677" s="5"/>
      <c r="E677" s="5"/>
      <c r="F677" s="5"/>
      <c r="G677" s="5"/>
      <c r="H677" s="5"/>
      <c r="I677" s="5"/>
    </row>
    <row r="678">
      <c r="C678" s="5"/>
      <c r="D678" s="5"/>
      <c r="E678" s="5"/>
      <c r="F678" s="5"/>
      <c r="G678" s="5"/>
      <c r="H678" s="5"/>
      <c r="I678" s="5"/>
    </row>
    <row r="679">
      <c r="C679" s="5"/>
      <c r="D679" s="5"/>
      <c r="E679" s="5"/>
      <c r="F679" s="5"/>
      <c r="G679" s="5"/>
      <c r="H679" s="5"/>
      <c r="I679" s="5"/>
    </row>
    <row r="680">
      <c r="C680" s="5"/>
      <c r="D680" s="5"/>
      <c r="E680" s="5"/>
      <c r="F680" s="5"/>
      <c r="G680" s="5"/>
      <c r="H680" s="5"/>
      <c r="I680" s="5"/>
    </row>
    <row r="681">
      <c r="C681" s="5"/>
      <c r="D681" s="5"/>
      <c r="E681" s="5"/>
      <c r="F681" s="5"/>
      <c r="G681" s="5"/>
      <c r="H681" s="5"/>
      <c r="I681" s="5"/>
    </row>
    <row r="682">
      <c r="C682" s="5"/>
      <c r="D682" s="5"/>
      <c r="E682" s="5"/>
      <c r="F682" s="5"/>
      <c r="G682" s="5"/>
      <c r="H682" s="5"/>
      <c r="I682" s="5"/>
    </row>
    <row r="683">
      <c r="C683" s="5"/>
      <c r="D683" s="5"/>
      <c r="E683" s="5"/>
      <c r="F683" s="5"/>
      <c r="G683" s="5"/>
      <c r="H683" s="5"/>
      <c r="I683" s="5"/>
    </row>
    <row r="684">
      <c r="C684" s="5"/>
      <c r="D684" s="5"/>
      <c r="E684" s="5"/>
      <c r="F684" s="5"/>
      <c r="G684" s="5"/>
      <c r="H684" s="5"/>
      <c r="I684" s="5"/>
    </row>
    <row r="685">
      <c r="C685" s="5"/>
      <c r="D685" s="5"/>
      <c r="E685" s="5"/>
      <c r="F685" s="5"/>
      <c r="G685" s="5"/>
      <c r="H685" s="5"/>
      <c r="I685" s="5"/>
    </row>
    <row r="686">
      <c r="C686" s="5"/>
      <c r="D686" s="5"/>
      <c r="E686" s="5"/>
      <c r="F686" s="5"/>
      <c r="G686" s="5"/>
      <c r="H686" s="5"/>
      <c r="I686" s="5"/>
    </row>
    <row r="687">
      <c r="C687" s="5"/>
      <c r="D687" s="5"/>
      <c r="E687" s="5"/>
      <c r="F687" s="5"/>
      <c r="G687" s="5"/>
      <c r="H687" s="5"/>
      <c r="I687" s="5"/>
    </row>
    <row r="688">
      <c r="C688" s="5"/>
      <c r="D688" s="5"/>
      <c r="E688" s="5"/>
      <c r="F688" s="5"/>
      <c r="G688" s="5"/>
      <c r="H688" s="5"/>
      <c r="I688" s="5"/>
    </row>
    <row r="689">
      <c r="C689" s="5"/>
      <c r="D689" s="5"/>
      <c r="E689" s="5"/>
      <c r="F689" s="5"/>
      <c r="G689" s="5"/>
      <c r="H689" s="5"/>
      <c r="I689" s="5"/>
    </row>
    <row r="690">
      <c r="C690" s="5"/>
      <c r="D690" s="5"/>
      <c r="E690" s="5"/>
      <c r="F690" s="5"/>
      <c r="G690" s="5"/>
      <c r="H690" s="5"/>
      <c r="I690" s="5"/>
    </row>
    <row r="691">
      <c r="C691" s="5"/>
      <c r="D691" s="5"/>
      <c r="E691" s="5"/>
      <c r="F691" s="5"/>
      <c r="G691" s="5"/>
      <c r="H691" s="5"/>
      <c r="I691" s="5"/>
    </row>
    <row r="692">
      <c r="C692" s="5"/>
      <c r="D692" s="5"/>
      <c r="E692" s="5"/>
      <c r="F692" s="5"/>
      <c r="G692" s="5"/>
      <c r="H692" s="5"/>
      <c r="I692" s="5"/>
    </row>
    <row r="693">
      <c r="C693" s="5"/>
      <c r="D693" s="5"/>
      <c r="E693" s="5"/>
      <c r="F693" s="5"/>
      <c r="G693" s="5"/>
      <c r="H693" s="5"/>
      <c r="I693" s="5"/>
    </row>
    <row r="694">
      <c r="C694" s="5"/>
      <c r="D694" s="5"/>
      <c r="E694" s="5"/>
      <c r="F694" s="5"/>
      <c r="G694" s="5"/>
      <c r="H694" s="5"/>
      <c r="I694" s="5"/>
    </row>
    <row r="695">
      <c r="C695" s="5"/>
      <c r="D695" s="5"/>
      <c r="E695" s="5"/>
      <c r="F695" s="5"/>
      <c r="G695" s="5"/>
      <c r="H695" s="5"/>
      <c r="I695" s="5"/>
    </row>
    <row r="696">
      <c r="C696" s="5"/>
      <c r="D696" s="5"/>
      <c r="E696" s="5"/>
      <c r="F696" s="5"/>
      <c r="G696" s="5"/>
      <c r="H696" s="5"/>
      <c r="I696" s="5"/>
    </row>
    <row r="697">
      <c r="C697" s="5"/>
      <c r="D697" s="5"/>
      <c r="E697" s="5"/>
      <c r="F697" s="5"/>
      <c r="G697" s="5"/>
      <c r="H697" s="5"/>
      <c r="I697" s="5"/>
    </row>
    <row r="698">
      <c r="C698" s="5"/>
      <c r="D698" s="5"/>
      <c r="E698" s="5"/>
      <c r="F698" s="5"/>
      <c r="G698" s="5"/>
      <c r="H698" s="5"/>
      <c r="I698" s="5"/>
    </row>
    <row r="699">
      <c r="C699" s="5"/>
      <c r="D699" s="5"/>
      <c r="E699" s="5"/>
      <c r="F699" s="5"/>
      <c r="G699" s="5"/>
      <c r="H699" s="5"/>
      <c r="I699" s="5"/>
    </row>
    <row r="700">
      <c r="C700" s="5"/>
      <c r="D700" s="5"/>
      <c r="E700" s="5"/>
      <c r="F700" s="5"/>
      <c r="G700" s="5"/>
      <c r="H700" s="5"/>
      <c r="I700" s="5"/>
    </row>
    <row r="701">
      <c r="C701" s="5"/>
      <c r="D701" s="5"/>
      <c r="E701" s="5"/>
      <c r="F701" s="5"/>
      <c r="G701" s="5"/>
      <c r="H701" s="5"/>
      <c r="I701" s="5"/>
    </row>
    <row r="702">
      <c r="C702" s="5"/>
      <c r="D702" s="5"/>
      <c r="E702" s="5"/>
      <c r="F702" s="5"/>
      <c r="G702" s="5"/>
      <c r="H702" s="5"/>
      <c r="I702" s="5"/>
    </row>
    <row r="703">
      <c r="C703" s="5"/>
      <c r="D703" s="5"/>
      <c r="E703" s="5"/>
      <c r="F703" s="5"/>
      <c r="G703" s="5"/>
      <c r="H703" s="5"/>
      <c r="I703" s="5"/>
    </row>
    <row r="704">
      <c r="C704" s="5"/>
      <c r="D704" s="5"/>
      <c r="E704" s="5"/>
      <c r="F704" s="5"/>
      <c r="G704" s="5"/>
      <c r="H704" s="5"/>
      <c r="I704" s="5"/>
    </row>
    <row r="705">
      <c r="C705" s="5"/>
      <c r="D705" s="5"/>
      <c r="E705" s="5"/>
      <c r="F705" s="5"/>
      <c r="G705" s="5"/>
      <c r="H705" s="5"/>
      <c r="I705" s="5"/>
    </row>
    <row r="706">
      <c r="C706" s="5"/>
      <c r="D706" s="5"/>
      <c r="E706" s="5"/>
      <c r="F706" s="5"/>
      <c r="G706" s="5"/>
      <c r="H706" s="5"/>
      <c r="I706" s="5"/>
    </row>
    <row r="707">
      <c r="C707" s="5"/>
      <c r="D707" s="5"/>
      <c r="E707" s="5"/>
      <c r="F707" s="5"/>
      <c r="G707" s="5"/>
      <c r="H707" s="5"/>
      <c r="I707" s="5"/>
    </row>
    <row r="708">
      <c r="C708" s="5"/>
      <c r="D708" s="5"/>
      <c r="E708" s="5"/>
      <c r="F708" s="5"/>
      <c r="G708" s="5"/>
      <c r="H708" s="5"/>
      <c r="I708" s="5"/>
    </row>
    <row r="709">
      <c r="C709" s="5"/>
      <c r="D709" s="5"/>
      <c r="E709" s="5"/>
      <c r="F709" s="5"/>
      <c r="G709" s="5"/>
      <c r="H709" s="5"/>
      <c r="I709" s="5"/>
    </row>
    <row r="710">
      <c r="C710" s="5"/>
      <c r="D710" s="5"/>
      <c r="E710" s="5"/>
      <c r="F710" s="5"/>
      <c r="G710" s="5"/>
      <c r="H710" s="5"/>
      <c r="I710" s="5"/>
    </row>
    <row r="711">
      <c r="C711" s="5"/>
      <c r="D711" s="5"/>
      <c r="E711" s="5"/>
      <c r="F711" s="5"/>
      <c r="G711" s="5"/>
      <c r="H711" s="5"/>
      <c r="I711" s="5"/>
    </row>
    <row r="712">
      <c r="C712" s="5"/>
      <c r="D712" s="5"/>
      <c r="E712" s="5"/>
      <c r="F712" s="5"/>
      <c r="G712" s="5"/>
      <c r="H712" s="5"/>
      <c r="I712" s="5"/>
    </row>
    <row r="713">
      <c r="C713" s="5"/>
      <c r="D713" s="5"/>
      <c r="E713" s="5"/>
      <c r="F713" s="5"/>
      <c r="G713" s="5"/>
      <c r="H713" s="5"/>
      <c r="I713" s="5"/>
    </row>
    <row r="714">
      <c r="C714" s="5"/>
      <c r="D714" s="5"/>
      <c r="E714" s="5"/>
      <c r="F714" s="5"/>
      <c r="G714" s="5"/>
      <c r="H714" s="5"/>
      <c r="I714" s="5"/>
    </row>
    <row r="715">
      <c r="C715" s="5"/>
      <c r="D715" s="5"/>
      <c r="E715" s="5"/>
      <c r="F715" s="5"/>
      <c r="G715" s="5"/>
      <c r="H715" s="5"/>
      <c r="I715" s="5"/>
    </row>
    <row r="716">
      <c r="C716" s="5"/>
      <c r="D716" s="5"/>
      <c r="E716" s="5"/>
      <c r="F716" s="5"/>
      <c r="G716" s="5"/>
      <c r="H716" s="5"/>
      <c r="I716" s="5"/>
    </row>
    <row r="717">
      <c r="C717" s="5"/>
      <c r="D717" s="5"/>
      <c r="E717" s="5"/>
      <c r="F717" s="5"/>
      <c r="G717" s="5"/>
      <c r="H717" s="5"/>
      <c r="I717" s="5"/>
    </row>
    <row r="718">
      <c r="C718" s="5"/>
      <c r="D718" s="5"/>
      <c r="E718" s="5"/>
      <c r="F718" s="5"/>
      <c r="G718" s="5"/>
      <c r="H718" s="5"/>
      <c r="I718" s="5"/>
    </row>
    <row r="719">
      <c r="C719" s="5"/>
      <c r="D719" s="5"/>
      <c r="E719" s="5"/>
      <c r="F719" s="5"/>
      <c r="G719" s="5"/>
      <c r="H719" s="5"/>
      <c r="I719" s="5"/>
    </row>
    <row r="720">
      <c r="C720" s="5"/>
      <c r="D720" s="5"/>
      <c r="E720" s="5"/>
      <c r="F720" s="5"/>
      <c r="G720" s="5"/>
      <c r="H720" s="5"/>
      <c r="I720" s="5"/>
    </row>
    <row r="721">
      <c r="C721" s="5"/>
      <c r="D721" s="5"/>
      <c r="E721" s="5"/>
      <c r="F721" s="5"/>
      <c r="G721" s="5"/>
      <c r="H721" s="5"/>
      <c r="I721" s="5"/>
    </row>
    <row r="722">
      <c r="C722" s="5"/>
      <c r="D722" s="5"/>
      <c r="E722" s="5"/>
      <c r="F722" s="5"/>
      <c r="G722" s="5"/>
      <c r="H722" s="5"/>
      <c r="I722" s="5"/>
    </row>
    <row r="723">
      <c r="C723" s="5"/>
      <c r="D723" s="5"/>
      <c r="E723" s="5"/>
      <c r="F723" s="5"/>
      <c r="G723" s="5"/>
      <c r="H723" s="5"/>
      <c r="I723" s="5"/>
    </row>
    <row r="724">
      <c r="C724" s="5"/>
      <c r="D724" s="5"/>
      <c r="E724" s="5"/>
      <c r="F724" s="5"/>
      <c r="G724" s="5"/>
      <c r="H724" s="5"/>
      <c r="I724" s="5"/>
    </row>
    <row r="725">
      <c r="C725" s="5"/>
      <c r="D725" s="5"/>
      <c r="E725" s="5"/>
      <c r="F725" s="5"/>
      <c r="G725" s="5"/>
      <c r="H725" s="5"/>
      <c r="I725" s="5"/>
    </row>
    <row r="726">
      <c r="C726" s="5"/>
      <c r="D726" s="5"/>
      <c r="E726" s="5"/>
      <c r="F726" s="5"/>
      <c r="G726" s="5"/>
      <c r="H726" s="5"/>
      <c r="I726" s="5"/>
    </row>
    <row r="727">
      <c r="C727" s="5"/>
      <c r="D727" s="5"/>
      <c r="E727" s="5"/>
      <c r="F727" s="5"/>
      <c r="G727" s="5"/>
      <c r="H727" s="5"/>
      <c r="I727" s="5"/>
    </row>
    <row r="728">
      <c r="C728" s="5"/>
      <c r="D728" s="5"/>
      <c r="E728" s="5"/>
      <c r="F728" s="5"/>
      <c r="G728" s="5"/>
      <c r="H728" s="5"/>
      <c r="I728" s="5"/>
    </row>
    <row r="729">
      <c r="C729" s="5"/>
      <c r="D729" s="5"/>
      <c r="E729" s="5"/>
      <c r="F729" s="5"/>
      <c r="G729" s="5"/>
      <c r="H729" s="5"/>
      <c r="I729" s="5"/>
    </row>
    <row r="730">
      <c r="C730" s="5"/>
      <c r="D730" s="5"/>
      <c r="E730" s="5"/>
      <c r="F730" s="5"/>
      <c r="G730" s="5"/>
      <c r="H730" s="5"/>
      <c r="I730" s="5"/>
    </row>
    <row r="731">
      <c r="C731" s="5"/>
      <c r="D731" s="5"/>
      <c r="E731" s="5"/>
      <c r="F731" s="5"/>
      <c r="G731" s="5"/>
      <c r="H731" s="5"/>
      <c r="I731" s="5"/>
    </row>
    <row r="732">
      <c r="C732" s="5"/>
      <c r="D732" s="5"/>
      <c r="E732" s="5"/>
      <c r="F732" s="5"/>
      <c r="G732" s="5"/>
      <c r="H732" s="5"/>
      <c r="I732" s="5"/>
    </row>
    <row r="733">
      <c r="C733" s="5"/>
      <c r="D733" s="5"/>
      <c r="E733" s="5"/>
      <c r="F733" s="5"/>
      <c r="G733" s="5"/>
      <c r="H733" s="5"/>
      <c r="I733" s="5"/>
    </row>
    <row r="734">
      <c r="C734" s="5"/>
      <c r="D734" s="5"/>
      <c r="E734" s="5"/>
      <c r="F734" s="5"/>
      <c r="G734" s="5"/>
      <c r="H734" s="5"/>
      <c r="I734" s="5"/>
    </row>
    <row r="735">
      <c r="C735" s="5"/>
      <c r="D735" s="5"/>
      <c r="E735" s="5"/>
      <c r="F735" s="5"/>
      <c r="G735" s="5"/>
      <c r="H735" s="5"/>
      <c r="I735" s="5"/>
    </row>
    <row r="736">
      <c r="C736" s="5"/>
      <c r="D736" s="5"/>
      <c r="E736" s="5"/>
      <c r="F736" s="5"/>
      <c r="G736" s="5"/>
      <c r="H736" s="5"/>
      <c r="I736" s="5"/>
    </row>
    <row r="737">
      <c r="C737" s="5"/>
      <c r="D737" s="5"/>
      <c r="E737" s="5"/>
      <c r="F737" s="5"/>
      <c r="G737" s="5"/>
      <c r="H737" s="5"/>
      <c r="I737" s="5"/>
    </row>
    <row r="738">
      <c r="C738" s="5"/>
      <c r="D738" s="5"/>
      <c r="E738" s="5"/>
      <c r="F738" s="5"/>
      <c r="G738" s="5"/>
      <c r="H738" s="5"/>
      <c r="I738" s="5"/>
    </row>
    <row r="739">
      <c r="C739" s="5"/>
      <c r="D739" s="5"/>
      <c r="E739" s="5"/>
      <c r="F739" s="5"/>
      <c r="G739" s="5"/>
      <c r="H739" s="5"/>
      <c r="I739" s="5"/>
    </row>
    <row r="740">
      <c r="C740" s="5"/>
      <c r="D740" s="5"/>
      <c r="E740" s="5"/>
      <c r="F740" s="5"/>
      <c r="G740" s="5"/>
      <c r="H740" s="5"/>
      <c r="I740" s="5"/>
    </row>
    <row r="741">
      <c r="C741" s="5"/>
      <c r="D741" s="5"/>
      <c r="E741" s="5"/>
      <c r="F741" s="5"/>
      <c r="G741" s="5"/>
      <c r="H741" s="5"/>
      <c r="I741" s="5"/>
    </row>
    <row r="742">
      <c r="C742" s="5"/>
      <c r="D742" s="5"/>
      <c r="E742" s="5"/>
      <c r="F742" s="5"/>
      <c r="G742" s="5"/>
      <c r="H742" s="5"/>
      <c r="I742" s="5"/>
    </row>
    <row r="743">
      <c r="C743" s="5"/>
      <c r="D743" s="5"/>
      <c r="E743" s="5"/>
      <c r="F743" s="5"/>
      <c r="G743" s="5"/>
      <c r="H743" s="5"/>
      <c r="I743" s="5"/>
    </row>
    <row r="744">
      <c r="C744" s="5"/>
      <c r="D744" s="5"/>
      <c r="E744" s="5"/>
      <c r="F744" s="5"/>
      <c r="G744" s="5"/>
      <c r="H744" s="5"/>
      <c r="I744" s="5"/>
    </row>
    <row r="745">
      <c r="C745" s="5"/>
      <c r="D745" s="5"/>
      <c r="E745" s="5"/>
      <c r="F745" s="5"/>
      <c r="G745" s="5"/>
      <c r="H745" s="5"/>
      <c r="I745" s="5"/>
    </row>
    <row r="746">
      <c r="C746" s="5"/>
      <c r="D746" s="5"/>
      <c r="E746" s="5"/>
      <c r="F746" s="5"/>
      <c r="G746" s="5"/>
      <c r="H746" s="5"/>
      <c r="I746" s="5"/>
    </row>
    <row r="747">
      <c r="C747" s="5"/>
      <c r="D747" s="5"/>
      <c r="E747" s="5"/>
      <c r="F747" s="5"/>
      <c r="G747" s="5"/>
      <c r="H747" s="5"/>
      <c r="I747" s="5"/>
    </row>
    <row r="748">
      <c r="C748" s="5"/>
      <c r="D748" s="5"/>
      <c r="E748" s="5"/>
      <c r="F748" s="5"/>
      <c r="G748" s="5"/>
      <c r="H748" s="5"/>
      <c r="I748" s="5"/>
    </row>
    <row r="749">
      <c r="C749" s="5"/>
      <c r="D749" s="5"/>
      <c r="E749" s="5"/>
      <c r="F749" s="5"/>
      <c r="G749" s="5"/>
      <c r="H749" s="5"/>
      <c r="I749" s="5"/>
    </row>
    <row r="750">
      <c r="C750" s="5"/>
      <c r="D750" s="5"/>
      <c r="E750" s="5"/>
      <c r="F750" s="5"/>
      <c r="G750" s="5"/>
      <c r="H750" s="5"/>
      <c r="I750" s="5"/>
    </row>
    <row r="751">
      <c r="C751" s="5"/>
      <c r="D751" s="5"/>
      <c r="E751" s="5"/>
      <c r="F751" s="5"/>
      <c r="G751" s="5"/>
      <c r="H751" s="5"/>
      <c r="I751" s="5"/>
    </row>
    <row r="752">
      <c r="C752" s="5"/>
      <c r="D752" s="5"/>
      <c r="E752" s="5"/>
      <c r="F752" s="5"/>
      <c r="G752" s="5"/>
      <c r="H752" s="5"/>
      <c r="I752" s="5"/>
    </row>
    <row r="753">
      <c r="C753" s="5"/>
      <c r="D753" s="5"/>
      <c r="E753" s="5"/>
      <c r="F753" s="5"/>
      <c r="G753" s="5"/>
      <c r="H753" s="5"/>
      <c r="I753" s="5"/>
    </row>
    <row r="754">
      <c r="C754" s="5"/>
      <c r="D754" s="5"/>
      <c r="E754" s="5"/>
      <c r="F754" s="5"/>
      <c r="G754" s="5"/>
      <c r="H754" s="5"/>
      <c r="I754" s="5"/>
    </row>
    <row r="755">
      <c r="C755" s="5"/>
      <c r="D755" s="5"/>
      <c r="E755" s="5"/>
      <c r="F755" s="5"/>
      <c r="G755" s="5"/>
      <c r="H755" s="5"/>
      <c r="I755" s="5"/>
    </row>
    <row r="756">
      <c r="C756" s="5"/>
      <c r="D756" s="5"/>
      <c r="E756" s="5"/>
      <c r="F756" s="5"/>
      <c r="G756" s="5"/>
      <c r="H756" s="5"/>
      <c r="I756" s="5"/>
    </row>
    <row r="757">
      <c r="C757" s="5"/>
      <c r="D757" s="5"/>
      <c r="E757" s="5"/>
      <c r="F757" s="5"/>
      <c r="G757" s="5"/>
      <c r="H757" s="5"/>
      <c r="I757" s="5"/>
    </row>
    <row r="758">
      <c r="C758" s="5"/>
      <c r="D758" s="5"/>
      <c r="E758" s="5"/>
      <c r="F758" s="5"/>
      <c r="G758" s="5"/>
      <c r="H758" s="5"/>
      <c r="I758" s="5"/>
    </row>
    <row r="759">
      <c r="C759" s="5"/>
      <c r="D759" s="5"/>
      <c r="E759" s="5"/>
      <c r="F759" s="5"/>
      <c r="G759" s="5"/>
      <c r="H759" s="5"/>
      <c r="I759" s="5"/>
    </row>
    <row r="760">
      <c r="C760" s="5"/>
      <c r="D760" s="5"/>
      <c r="E760" s="5"/>
      <c r="F760" s="5"/>
      <c r="G760" s="5"/>
      <c r="H760" s="5"/>
      <c r="I760" s="5"/>
    </row>
    <row r="761">
      <c r="C761" s="5"/>
      <c r="D761" s="5"/>
      <c r="E761" s="5"/>
      <c r="F761" s="5"/>
      <c r="G761" s="5"/>
      <c r="H761" s="5"/>
      <c r="I761" s="5"/>
    </row>
    <row r="762">
      <c r="C762" s="5"/>
      <c r="D762" s="5"/>
      <c r="E762" s="5"/>
      <c r="F762" s="5"/>
      <c r="G762" s="5"/>
      <c r="H762" s="5"/>
      <c r="I762" s="5"/>
    </row>
    <row r="763">
      <c r="C763" s="5"/>
      <c r="D763" s="5"/>
      <c r="E763" s="5"/>
      <c r="F763" s="5"/>
      <c r="G763" s="5"/>
      <c r="H763" s="5"/>
      <c r="I763" s="5"/>
    </row>
    <row r="764">
      <c r="C764" s="5"/>
      <c r="D764" s="5"/>
      <c r="E764" s="5"/>
      <c r="F764" s="5"/>
      <c r="G764" s="5"/>
      <c r="H764" s="5"/>
      <c r="I764" s="5"/>
    </row>
    <row r="765">
      <c r="C765" s="5"/>
      <c r="D765" s="5"/>
      <c r="E765" s="5"/>
      <c r="F765" s="5"/>
      <c r="G765" s="5"/>
      <c r="H765" s="5"/>
      <c r="I765" s="5"/>
    </row>
    <row r="766">
      <c r="C766" s="5"/>
      <c r="D766" s="5"/>
      <c r="E766" s="5"/>
      <c r="F766" s="5"/>
      <c r="G766" s="5"/>
      <c r="H766" s="5"/>
      <c r="I766" s="5"/>
    </row>
    <row r="767">
      <c r="C767" s="5"/>
      <c r="D767" s="5"/>
      <c r="E767" s="5"/>
      <c r="F767" s="5"/>
      <c r="G767" s="5"/>
      <c r="H767" s="5"/>
      <c r="I767" s="5"/>
    </row>
    <row r="768">
      <c r="C768" s="5"/>
      <c r="D768" s="5"/>
      <c r="E768" s="5"/>
      <c r="F768" s="5"/>
      <c r="G768" s="5"/>
      <c r="H768" s="5"/>
      <c r="I768" s="5"/>
    </row>
    <row r="769">
      <c r="C769" s="5"/>
      <c r="D769" s="5"/>
      <c r="E769" s="5"/>
      <c r="F769" s="5"/>
      <c r="G769" s="5"/>
      <c r="H769" s="5"/>
      <c r="I769" s="5"/>
    </row>
    <row r="770">
      <c r="C770" s="5"/>
      <c r="D770" s="5"/>
      <c r="E770" s="5"/>
      <c r="F770" s="5"/>
      <c r="G770" s="5"/>
      <c r="H770" s="5"/>
      <c r="I770" s="5"/>
    </row>
    <row r="771">
      <c r="C771" s="5"/>
      <c r="D771" s="5"/>
      <c r="E771" s="5"/>
      <c r="F771" s="5"/>
      <c r="G771" s="5"/>
      <c r="H771" s="5"/>
      <c r="I771" s="5"/>
    </row>
    <row r="772">
      <c r="C772" s="5"/>
      <c r="D772" s="5"/>
      <c r="E772" s="5"/>
      <c r="F772" s="5"/>
      <c r="G772" s="5"/>
      <c r="H772" s="5"/>
      <c r="I772" s="5"/>
    </row>
    <row r="773">
      <c r="C773" s="5"/>
      <c r="D773" s="5"/>
      <c r="E773" s="5"/>
      <c r="F773" s="5"/>
      <c r="G773" s="5"/>
      <c r="H773" s="5"/>
      <c r="I773" s="5"/>
    </row>
    <row r="774">
      <c r="C774" s="5"/>
      <c r="D774" s="5"/>
      <c r="E774" s="5"/>
      <c r="F774" s="5"/>
      <c r="G774" s="5"/>
      <c r="H774" s="5"/>
      <c r="I774" s="5"/>
    </row>
    <row r="775">
      <c r="C775" s="5"/>
      <c r="D775" s="5"/>
      <c r="E775" s="5"/>
      <c r="F775" s="5"/>
      <c r="G775" s="5"/>
      <c r="H775" s="5"/>
      <c r="I775" s="5"/>
    </row>
    <row r="776">
      <c r="C776" s="5"/>
      <c r="D776" s="5"/>
      <c r="E776" s="5"/>
      <c r="F776" s="5"/>
      <c r="G776" s="5"/>
      <c r="H776" s="5"/>
      <c r="I776" s="5"/>
    </row>
    <row r="777">
      <c r="C777" s="5"/>
      <c r="D777" s="5"/>
      <c r="E777" s="5"/>
      <c r="F777" s="5"/>
      <c r="G777" s="5"/>
      <c r="H777" s="5"/>
      <c r="I777" s="5"/>
    </row>
    <row r="778">
      <c r="C778" s="5"/>
      <c r="D778" s="5"/>
      <c r="E778" s="5"/>
      <c r="F778" s="5"/>
      <c r="G778" s="5"/>
      <c r="H778" s="5"/>
      <c r="I778" s="5"/>
    </row>
    <row r="779">
      <c r="C779" s="5"/>
      <c r="D779" s="5"/>
      <c r="E779" s="5"/>
      <c r="F779" s="5"/>
      <c r="G779" s="5"/>
      <c r="H779" s="5"/>
      <c r="I779" s="5"/>
    </row>
    <row r="780">
      <c r="C780" s="5"/>
      <c r="D780" s="5"/>
      <c r="E780" s="5"/>
      <c r="F780" s="5"/>
      <c r="G780" s="5"/>
      <c r="H780" s="5"/>
      <c r="I780" s="5"/>
    </row>
    <row r="781">
      <c r="C781" s="5"/>
      <c r="D781" s="5"/>
      <c r="E781" s="5"/>
      <c r="F781" s="5"/>
      <c r="G781" s="5"/>
      <c r="H781" s="5"/>
      <c r="I781" s="5"/>
    </row>
    <row r="782">
      <c r="C782" s="5"/>
      <c r="D782" s="5"/>
      <c r="E782" s="5"/>
      <c r="F782" s="5"/>
      <c r="G782" s="5"/>
      <c r="H782" s="5"/>
      <c r="I782" s="5"/>
    </row>
    <row r="783">
      <c r="C783" s="5"/>
      <c r="D783" s="5"/>
      <c r="E783" s="5"/>
      <c r="F783" s="5"/>
      <c r="G783" s="5"/>
      <c r="H783" s="5"/>
      <c r="I783" s="5"/>
    </row>
    <row r="784">
      <c r="C784" s="5"/>
      <c r="D784" s="5"/>
      <c r="E784" s="5"/>
      <c r="F784" s="5"/>
      <c r="G784" s="5"/>
      <c r="H784" s="5"/>
      <c r="I784" s="5"/>
    </row>
    <row r="785">
      <c r="C785" s="5"/>
      <c r="D785" s="5"/>
      <c r="E785" s="5"/>
      <c r="F785" s="5"/>
      <c r="G785" s="5"/>
      <c r="H785" s="5"/>
      <c r="I785" s="5"/>
    </row>
    <row r="786">
      <c r="C786" s="5"/>
      <c r="D786" s="5"/>
      <c r="E786" s="5"/>
      <c r="F786" s="5"/>
      <c r="G786" s="5"/>
      <c r="H786" s="5"/>
      <c r="I786" s="5"/>
    </row>
    <row r="787">
      <c r="C787" s="5"/>
      <c r="D787" s="5"/>
      <c r="E787" s="5"/>
      <c r="F787" s="5"/>
      <c r="G787" s="5"/>
      <c r="H787" s="5"/>
      <c r="I787" s="5"/>
    </row>
    <row r="788">
      <c r="C788" s="5"/>
      <c r="D788" s="5"/>
      <c r="E788" s="5"/>
      <c r="F788" s="5"/>
      <c r="G788" s="5"/>
      <c r="H788" s="5"/>
      <c r="I788" s="5"/>
    </row>
    <row r="789">
      <c r="C789" s="5"/>
      <c r="D789" s="5"/>
      <c r="E789" s="5"/>
      <c r="F789" s="5"/>
      <c r="G789" s="5"/>
      <c r="H789" s="5"/>
      <c r="I789" s="5"/>
    </row>
    <row r="790">
      <c r="C790" s="5"/>
      <c r="D790" s="5"/>
      <c r="E790" s="5"/>
      <c r="F790" s="5"/>
      <c r="G790" s="5"/>
      <c r="H790" s="5"/>
      <c r="I790" s="5"/>
    </row>
    <row r="791">
      <c r="C791" s="5"/>
      <c r="D791" s="5"/>
      <c r="E791" s="5"/>
      <c r="F791" s="5"/>
      <c r="G791" s="5"/>
      <c r="H791" s="5"/>
      <c r="I791" s="5"/>
    </row>
    <row r="792">
      <c r="C792" s="5"/>
      <c r="D792" s="5"/>
      <c r="E792" s="5"/>
      <c r="F792" s="5"/>
      <c r="G792" s="5"/>
      <c r="H792" s="5"/>
      <c r="I792" s="5"/>
    </row>
    <row r="793">
      <c r="C793" s="5"/>
      <c r="D793" s="5"/>
      <c r="E793" s="5"/>
      <c r="F793" s="5"/>
      <c r="G793" s="5"/>
      <c r="H793" s="5"/>
      <c r="I793" s="5"/>
    </row>
    <row r="794">
      <c r="C794" s="5"/>
      <c r="D794" s="5"/>
      <c r="E794" s="5"/>
      <c r="F794" s="5"/>
      <c r="G794" s="5"/>
      <c r="H794" s="5"/>
      <c r="I794" s="5"/>
    </row>
    <row r="795">
      <c r="C795" s="5"/>
      <c r="D795" s="5"/>
      <c r="E795" s="5"/>
      <c r="F795" s="5"/>
      <c r="G795" s="5"/>
      <c r="H795" s="5"/>
      <c r="I795" s="5"/>
    </row>
    <row r="796">
      <c r="C796" s="5"/>
      <c r="D796" s="5"/>
      <c r="E796" s="5"/>
      <c r="F796" s="5"/>
      <c r="G796" s="5"/>
      <c r="H796" s="5"/>
      <c r="I796" s="5"/>
    </row>
    <row r="797">
      <c r="C797" s="5"/>
      <c r="D797" s="5"/>
      <c r="E797" s="5"/>
      <c r="F797" s="5"/>
      <c r="G797" s="5"/>
      <c r="H797" s="5"/>
      <c r="I797" s="5"/>
    </row>
    <row r="798">
      <c r="C798" s="5"/>
      <c r="D798" s="5"/>
      <c r="E798" s="5"/>
      <c r="F798" s="5"/>
      <c r="G798" s="5"/>
      <c r="H798" s="5"/>
      <c r="I798" s="5"/>
    </row>
    <row r="799">
      <c r="C799" s="5"/>
      <c r="D799" s="5"/>
      <c r="E799" s="5"/>
      <c r="F799" s="5"/>
      <c r="G799" s="5"/>
      <c r="H799" s="5"/>
      <c r="I799" s="5"/>
    </row>
    <row r="800">
      <c r="C800" s="5"/>
      <c r="D800" s="5"/>
      <c r="E800" s="5"/>
      <c r="F800" s="5"/>
      <c r="G800" s="5"/>
      <c r="H800" s="5"/>
      <c r="I800" s="5"/>
    </row>
    <row r="801">
      <c r="C801" s="5"/>
      <c r="D801" s="5"/>
      <c r="E801" s="5"/>
      <c r="F801" s="5"/>
      <c r="G801" s="5"/>
      <c r="H801" s="5"/>
      <c r="I801" s="5"/>
    </row>
    <row r="802">
      <c r="C802" s="5"/>
      <c r="D802" s="5"/>
      <c r="E802" s="5"/>
      <c r="F802" s="5"/>
      <c r="G802" s="5"/>
      <c r="H802" s="5"/>
      <c r="I802" s="5"/>
    </row>
    <row r="803">
      <c r="C803" s="5"/>
      <c r="D803" s="5"/>
      <c r="E803" s="5"/>
      <c r="F803" s="5"/>
      <c r="G803" s="5"/>
      <c r="H803" s="5"/>
      <c r="I803" s="5"/>
    </row>
    <row r="804">
      <c r="C804" s="5"/>
      <c r="D804" s="5"/>
      <c r="E804" s="5"/>
      <c r="F804" s="5"/>
      <c r="G804" s="5"/>
      <c r="H804" s="5"/>
      <c r="I804" s="5"/>
    </row>
    <row r="805">
      <c r="C805" s="5"/>
      <c r="D805" s="5"/>
      <c r="E805" s="5"/>
      <c r="F805" s="5"/>
      <c r="G805" s="5"/>
      <c r="H805" s="5"/>
      <c r="I805" s="5"/>
    </row>
    <row r="806">
      <c r="C806" s="5"/>
      <c r="D806" s="5"/>
      <c r="E806" s="5"/>
      <c r="F806" s="5"/>
      <c r="G806" s="5"/>
      <c r="H806" s="5"/>
      <c r="I806" s="5"/>
    </row>
    <row r="807">
      <c r="C807" s="5"/>
      <c r="D807" s="5"/>
      <c r="E807" s="5"/>
      <c r="F807" s="5"/>
      <c r="G807" s="5"/>
      <c r="H807" s="5"/>
      <c r="I807" s="5"/>
    </row>
    <row r="808">
      <c r="C808" s="5"/>
      <c r="D808" s="5"/>
      <c r="E808" s="5"/>
      <c r="F808" s="5"/>
      <c r="G808" s="5"/>
      <c r="H808" s="5"/>
      <c r="I808" s="5"/>
    </row>
    <row r="809">
      <c r="C809" s="5"/>
      <c r="D809" s="5"/>
      <c r="E809" s="5"/>
      <c r="F809" s="5"/>
      <c r="G809" s="5"/>
      <c r="H809" s="5"/>
      <c r="I809" s="5"/>
    </row>
    <row r="810">
      <c r="C810" s="5"/>
      <c r="D810" s="5"/>
      <c r="E810" s="5"/>
      <c r="F810" s="5"/>
      <c r="G810" s="5"/>
      <c r="H810" s="5"/>
      <c r="I810" s="5"/>
    </row>
    <row r="811">
      <c r="C811" s="5"/>
      <c r="D811" s="5"/>
      <c r="E811" s="5"/>
      <c r="F811" s="5"/>
      <c r="G811" s="5"/>
      <c r="H811" s="5"/>
      <c r="I811" s="5"/>
    </row>
    <row r="812">
      <c r="C812" s="5"/>
      <c r="D812" s="5"/>
      <c r="E812" s="5"/>
      <c r="F812" s="5"/>
      <c r="G812" s="5"/>
      <c r="H812" s="5"/>
      <c r="I812" s="5"/>
    </row>
    <row r="813">
      <c r="C813" s="5"/>
      <c r="D813" s="5"/>
      <c r="E813" s="5"/>
      <c r="F813" s="5"/>
      <c r="G813" s="5"/>
      <c r="H813" s="5"/>
      <c r="I813" s="5"/>
    </row>
    <row r="814">
      <c r="C814" s="5"/>
      <c r="D814" s="5"/>
      <c r="E814" s="5"/>
      <c r="F814" s="5"/>
      <c r="G814" s="5"/>
      <c r="H814" s="5"/>
      <c r="I814" s="5"/>
    </row>
    <row r="815">
      <c r="C815" s="5"/>
      <c r="D815" s="5"/>
      <c r="E815" s="5"/>
      <c r="F815" s="5"/>
      <c r="G815" s="5"/>
      <c r="H815" s="5"/>
      <c r="I815" s="5"/>
    </row>
    <row r="816">
      <c r="C816" s="5"/>
      <c r="D816" s="5"/>
      <c r="E816" s="5"/>
      <c r="F816" s="5"/>
      <c r="G816" s="5"/>
      <c r="H816" s="5"/>
      <c r="I816" s="5"/>
    </row>
    <row r="817">
      <c r="C817" s="5"/>
      <c r="D817" s="5"/>
      <c r="E817" s="5"/>
      <c r="F817" s="5"/>
      <c r="G817" s="5"/>
      <c r="H817" s="5"/>
      <c r="I817" s="5"/>
    </row>
    <row r="818">
      <c r="C818" s="5"/>
      <c r="D818" s="5"/>
      <c r="E818" s="5"/>
      <c r="F818" s="5"/>
      <c r="G818" s="5"/>
      <c r="H818" s="5"/>
      <c r="I818" s="5"/>
    </row>
    <row r="819">
      <c r="C819" s="5"/>
      <c r="D819" s="5"/>
      <c r="E819" s="5"/>
      <c r="F819" s="5"/>
      <c r="G819" s="5"/>
      <c r="H819" s="5"/>
      <c r="I819" s="5"/>
    </row>
    <row r="820">
      <c r="C820" s="5"/>
      <c r="D820" s="5"/>
      <c r="E820" s="5"/>
      <c r="F820" s="5"/>
      <c r="G820" s="5"/>
      <c r="H820" s="5"/>
      <c r="I820" s="5"/>
    </row>
    <row r="821">
      <c r="C821" s="5"/>
      <c r="D821" s="5"/>
      <c r="E821" s="5"/>
      <c r="F821" s="5"/>
      <c r="G821" s="5"/>
      <c r="H821" s="5"/>
      <c r="I821" s="5"/>
    </row>
    <row r="822">
      <c r="C822" s="5"/>
      <c r="D822" s="5"/>
      <c r="E822" s="5"/>
      <c r="F822" s="5"/>
      <c r="G822" s="5"/>
      <c r="H822" s="5"/>
      <c r="I822" s="5"/>
    </row>
    <row r="823">
      <c r="C823" s="5"/>
      <c r="D823" s="5"/>
      <c r="E823" s="5"/>
      <c r="F823" s="5"/>
      <c r="G823" s="5"/>
      <c r="H823" s="5"/>
      <c r="I823" s="5"/>
    </row>
    <row r="824">
      <c r="C824" s="5"/>
      <c r="D824" s="5"/>
      <c r="E824" s="5"/>
      <c r="F824" s="5"/>
      <c r="G824" s="5"/>
      <c r="H824" s="5"/>
      <c r="I824" s="5"/>
    </row>
    <row r="825">
      <c r="C825" s="5"/>
      <c r="D825" s="5"/>
      <c r="E825" s="5"/>
      <c r="F825" s="5"/>
      <c r="G825" s="5"/>
      <c r="H825" s="5"/>
      <c r="I825" s="5"/>
    </row>
    <row r="826">
      <c r="C826" s="5"/>
      <c r="D826" s="5"/>
      <c r="E826" s="5"/>
      <c r="F826" s="5"/>
      <c r="G826" s="5"/>
      <c r="H826" s="5"/>
      <c r="I826" s="5"/>
    </row>
    <row r="827">
      <c r="C827" s="5"/>
      <c r="D827" s="5"/>
      <c r="E827" s="5"/>
      <c r="F827" s="5"/>
      <c r="G827" s="5"/>
      <c r="H827" s="5"/>
      <c r="I827" s="5"/>
    </row>
    <row r="828">
      <c r="C828" s="5"/>
      <c r="D828" s="5"/>
      <c r="E828" s="5"/>
      <c r="F828" s="5"/>
      <c r="G828" s="5"/>
      <c r="H828" s="5"/>
      <c r="I828" s="5"/>
    </row>
    <row r="829">
      <c r="C829" s="5"/>
      <c r="D829" s="5"/>
      <c r="E829" s="5"/>
      <c r="F829" s="5"/>
      <c r="G829" s="5"/>
      <c r="H829" s="5"/>
      <c r="I829" s="5"/>
    </row>
    <row r="830">
      <c r="C830" s="5"/>
      <c r="D830" s="5"/>
      <c r="E830" s="5"/>
      <c r="F830" s="5"/>
      <c r="G830" s="5"/>
      <c r="H830" s="5"/>
      <c r="I830" s="5"/>
    </row>
    <row r="831">
      <c r="C831" s="5"/>
      <c r="D831" s="5"/>
      <c r="E831" s="5"/>
      <c r="F831" s="5"/>
      <c r="G831" s="5"/>
      <c r="H831" s="5"/>
      <c r="I831" s="5"/>
    </row>
    <row r="832">
      <c r="C832" s="5"/>
      <c r="D832" s="5"/>
      <c r="E832" s="5"/>
      <c r="F832" s="5"/>
      <c r="G832" s="5"/>
      <c r="H832" s="5"/>
      <c r="I832" s="5"/>
    </row>
    <row r="833">
      <c r="C833" s="5"/>
      <c r="D833" s="5"/>
      <c r="E833" s="5"/>
      <c r="F833" s="5"/>
      <c r="G833" s="5"/>
      <c r="H833" s="5"/>
      <c r="I833" s="5"/>
    </row>
    <row r="834">
      <c r="C834" s="5"/>
      <c r="D834" s="5"/>
      <c r="E834" s="5"/>
      <c r="F834" s="5"/>
      <c r="G834" s="5"/>
      <c r="H834" s="5"/>
      <c r="I834" s="5"/>
    </row>
    <row r="835">
      <c r="C835" s="5"/>
      <c r="D835" s="5"/>
      <c r="E835" s="5"/>
      <c r="F835" s="5"/>
      <c r="G835" s="5"/>
      <c r="H835" s="5"/>
      <c r="I835" s="5"/>
    </row>
    <row r="836">
      <c r="C836" s="5"/>
      <c r="D836" s="5"/>
      <c r="E836" s="5"/>
      <c r="F836" s="5"/>
      <c r="G836" s="5"/>
      <c r="H836" s="5"/>
      <c r="I836" s="5"/>
    </row>
    <row r="837">
      <c r="C837" s="5"/>
      <c r="D837" s="5"/>
      <c r="E837" s="5"/>
      <c r="F837" s="5"/>
      <c r="G837" s="5"/>
      <c r="H837" s="5"/>
      <c r="I837" s="5"/>
    </row>
    <row r="838">
      <c r="C838" s="5"/>
      <c r="D838" s="5"/>
      <c r="E838" s="5"/>
      <c r="F838" s="5"/>
      <c r="G838" s="5"/>
      <c r="H838" s="5"/>
      <c r="I838" s="5"/>
    </row>
    <row r="839">
      <c r="C839" s="5"/>
      <c r="D839" s="5"/>
      <c r="E839" s="5"/>
      <c r="F839" s="5"/>
      <c r="G839" s="5"/>
      <c r="H839" s="5"/>
      <c r="I839" s="5"/>
    </row>
    <row r="840">
      <c r="C840" s="5"/>
      <c r="D840" s="5"/>
      <c r="E840" s="5"/>
      <c r="F840" s="5"/>
      <c r="G840" s="5"/>
      <c r="H840" s="5"/>
      <c r="I840" s="5"/>
    </row>
    <row r="841">
      <c r="C841" s="5"/>
      <c r="D841" s="5"/>
      <c r="E841" s="5"/>
      <c r="F841" s="5"/>
      <c r="G841" s="5"/>
      <c r="H841" s="5"/>
      <c r="I841" s="5"/>
    </row>
    <row r="842">
      <c r="C842" s="5"/>
      <c r="D842" s="5"/>
      <c r="E842" s="5"/>
      <c r="F842" s="5"/>
      <c r="G842" s="5"/>
      <c r="H842" s="5"/>
      <c r="I842" s="5"/>
    </row>
    <row r="843">
      <c r="C843" s="5"/>
      <c r="D843" s="5"/>
      <c r="E843" s="5"/>
      <c r="F843" s="5"/>
      <c r="G843" s="5"/>
      <c r="H843" s="5"/>
      <c r="I843" s="5"/>
    </row>
    <row r="844">
      <c r="C844" s="5"/>
      <c r="D844" s="5"/>
      <c r="E844" s="5"/>
      <c r="F844" s="5"/>
      <c r="G844" s="5"/>
      <c r="H844" s="5"/>
      <c r="I844" s="5"/>
    </row>
    <row r="845">
      <c r="C845" s="5"/>
      <c r="D845" s="5"/>
      <c r="E845" s="5"/>
      <c r="F845" s="5"/>
      <c r="G845" s="5"/>
      <c r="H845" s="5"/>
      <c r="I845" s="5"/>
    </row>
    <row r="846">
      <c r="C846" s="5"/>
      <c r="D846" s="5"/>
      <c r="E846" s="5"/>
      <c r="F846" s="5"/>
      <c r="G846" s="5"/>
      <c r="H846" s="5"/>
      <c r="I846" s="5"/>
    </row>
    <row r="847">
      <c r="C847" s="5"/>
      <c r="D847" s="5"/>
      <c r="E847" s="5"/>
      <c r="F847" s="5"/>
      <c r="G847" s="5"/>
      <c r="H847" s="5"/>
      <c r="I847" s="5"/>
    </row>
    <row r="848">
      <c r="C848" s="5"/>
      <c r="D848" s="5"/>
      <c r="E848" s="5"/>
      <c r="F848" s="5"/>
      <c r="G848" s="5"/>
      <c r="H848" s="5"/>
      <c r="I848" s="5"/>
    </row>
    <row r="849">
      <c r="C849" s="5"/>
      <c r="D849" s="5"/>
      <c r="E849" s="5"/>
      <c r="F849" s="5"/>
      <c r="G849" s="5"/>
      <c r="H849" s="5"/>
      <c r="I849" s="5"/>
    </row>
    <row r="850">
      <c r="C850" s="5"/>
      <c r="D850" s="5"/>
      <c r="E850" s="5"/>
      <c r="F850" s="5"/>
      <c r="G850" s="5"/>
      <c r="H850" s="5"/>
      <c r="I850" s="5"/>
    </row>
    <row r="851">
      <c r="C851" s="5"/>
      <c r="D851" s="5"/>
      <c r="E851" s="5"/>
      <c r="F851" s="5"/>
      <c r="G851" s="5"/>
      <c r="H851" s="5"/>
      <c r="I851" s="5"/>
    </row>
    <row r="852">
      <c r="C852" s="5"/>
      <c r="D852" s="5"/>
      <c r="E852" s="5"/>
      <c r="F852" s="5"/>
      <c r="G852" s="5"/>
      <c r="H852" s="5"/>
      <c r="I852" s="5"/>
    </row>
    <row r="853">
      <c r="C853" s="5"/>
      <c r="D853" s="5"/>
      <c r="E853" s="5"/>
      <c r="F853" s="5"/>
      <c r="G853" s="5"/>
      <c r="H853" s="5"/>
      <c r="I853" s="5"/>
    </row>
    <row r="854">
      <c r="C854" s="5"/>
      <c r="D854" s="5"/>
      <c r="E854" s="5"/>
      <c r="F854" s="5"/>
      <c r="G854" s="5"/>
      <c r="H854" s="5"/>
      <c r="I854" s="5"/>
    </row>
    <row r="855">
      <c r="C855" s="5"/>
      <c r="D855" s="5"/>
      <c r="E855" s="5"/>
      <c r="F855" s="5"/>
      <c r="G855" s="5"/>
      <c r="H855" s="5"/>
      <c r="I855" s="5"/>
    </row>
    <row r="856">
      <c r="C856" s="5"/>
      <c r="D856" s="5"/>
      <c r="E856" s="5"/>
      <c r="F856" s="5"/>
      <c r="G856" s="5"/>
      <c r="H856" s="5"/>
      <c r="I856" s="5"/>
    </row>
    <row r="857">
      <c r="C857" s="5"/>
      <c r="D857" s="5"/>
      <c r="E857" s="5"/>
      <c r="F857" s="5"/>
      <c r="G857" s="5"/>
      <c r="H857" s="5"/>
      <c r="I857" s="5"/>
    </row>
    <row r="858">
      <c r="C858" s="5"/>
      <c r="D858" s="5"/>
      <c r="E858" s="5"/>
      <c r="F858" s="5"/>
      <c r="G858" s="5"/>
      <c r="H858" s="5"/>
      <c r="I858" s="5"/>
    </row>
    <row r="859">
      <c r="C859" s="5"/>
      <c r="D859" s="5"/>
      <c r="E859" s="5"/>
      <c r="F859" s="5"/>
      <c r="G859" s="5"/>
      <c r="H859" s="5"/>
      <c r="I859" s="5"/>
    </row>
    <row r="860">
      <c r="C860" s="5"/>
      <c r="D860" s="5"/>
      <c r="E860" s="5"/>
      <c r="F860" s="5"/>
      <c r="G860" s="5"/>
      <c r="H860" s="5"/>
      <c r="I860" s="5"/>
    </row>
    <row r="861">
      <c r="C861" s="5"/>
      <c r="D861" s="5"/>
      <c r="E861" s="5"/>
      <c r="F861" s="5"/>
      <c r="G861" s="5"/>
      <c r="H861" s="5"/>
      <c r="I861" s="5"/>
    </row>
    <row r="862">
      <c r="C862" s="5"/>
      <c r="D862" s="5"/>
      <c r="E862" s="5"/>
      <c r="F862" s="5"/>
      <c r="G862" s="5"/>
      <c r="H862" s="5"/>
      <c r="I862" s="5"/>
    </row>
    <row r="863">
      <c r="C863" s="5"/>
      <c r="D863" s="5"/>
      <c r="E863" s="5"/>
      <c r="F863" s="5"/>
      <c r="G863" s="5"/>
      <c r="H863" s="5"/>
      <c r="I863" s="5"/>
    </row>
    <row r="864">
      <c r="C864" s="5"/>
      <c r="D864" s="5"/>
      <c r="E864" s="5"/>
      <c r="F864" s="5"/>
      <c r="G864" s="5"/>
      <c r="H864" s="5"/>
      <c r="I864" s="5"/>
    </row>
    <row r="865">
      <c r="C865" s="5"/>
      <c r="D865" s="5"/>
      <c r="E865" s="5"/>
      <c r="F865" s="5"/>
      <c r="G865" s="5"/>
      <c r="H865" s="5"/>
      <c r="I865" s="5"/>
    </row>
    <row r="866">
      <c r="C866" s="5"/>
      <c r="D866" s="5"/>
      <c r="E866" s="5"/>
      <c r="F866" s="5"/>
      <c r="G866" s="5"/>
      <c r="H866" s="5"/>
      <c r="I866" s="5"/>
    </row>
    <row r="867">
      <c r="C867" s="5"/>
      <c r="D867" s="5"/>
      <c r="E867" s="5"/>
      <c r="F867" s="5"/>
      <c r="G867" s="5"/>
      <c r="H867" s="5"/>
      <c r="I867" s="5"/>
    </row>
    <row r="868">
      <c r="C868" s="5"/>
      <c r="D868" s="5"/>
      <c r="E868" s="5"/>
      <c r="F868" s="5"/>
      <c r="G868" s="5"/>
      <c r="H868" s="5"/>
      <c r="I868" s="5"/>
    </row>
    <row r="869">
      <c r="C869" s="5"/>
      <c r="D869" s="5"/>
      <c r="E869" s="5"/>
      <c r="F869" s="5"/>
      <c r="G869" s="5"/>
      <c r="H869" s="5"/>
      <c r="I869" s="5"/>
    </row>
    <row r="870">
      <c r="C870" s="5"/>
      <c r="D870" s="5"/>
      <c r="E870" s="5"/>
      <c r="F870" s="5"/>
      <c r="G870" s="5"/>
      <c r="H870" s="5"/>
      <c r="I870" s="5"/>
    </row>
    <row r="871">
      <c r="C871" s="5"/>
      <c r="D871" s="5"/>
      <c r="E871" s="5"/>
      <c r="F871" s="5"/>
      <c r="G871" s="5"/>
      <c r="H871" s="5"/>
      <c r="I871" s="5"/>
    </row>
    <row r="872">
      <c r="C872" s="5"/>
      <c r="D872" s="5"/>
      <c r="E872" s="5"/>
      <c r="F872" s="5"/>
      <c r="G872" s="5"/>
      <c r="H872" s="5"/>
      <c r="I872" s="5"/>
    </row>
    <row r="873">
      <c r="C873" s="5"/>
      <c r="D873" s="5"/>
      <c r="E873" s="5"/>
      <c r="F873" s="5"/>
      <c r="G873" s="5"/>
      <c r="H873" s="5"/>
      <c r="I873" s="5"/>
    </row>
    <row r="874">
      <c r="C874" s="5"/>
      <c r="D874" s="5"/>
      <c r="E874" s="5"/>
      <c r="F874" s="5"/>
      <c r="G874" s="5"/>
      <c r="H874" s="5"/>
      <c r="I874" s="5"/>
    </row>
    <row r="875">
      <c r="C875" s="5"/>
      <c r="D875" s="5"/>
      <c r="E875" s="5"/>
      <c r="F875" s="5"/>
      <c r="G875" s="5"/>
      <c r="H875" s="5"/>
      <c r="I875" s="5"/>
    </row>
    <row r="876">
      <c r="C876" s="5"/>
      <c r="D876" s="5"/>
      <c r="E876" s="5"/>
      <c r="F876" s="5"/>
      <c r="G876" s="5"/>
      <c r="H876" s="5"/>
      <c r="I876" s="5"/>
    </row>
    <row r="877">
      <c r="C877" s="5"/>
      <c r="D877" s="5"/>
      <c r="E877" s="5"/>
      <c r="F877" s="5"/>
      <c r="G877" s="5"/>
      <c r="H877" s="5"/>
      <c r="I877" s="5"/>
    </row>
    <row r="878">
      <c r="C878" s="5"/>
      <c r="D878" s="5"/>
      <c r="E878" s="5"/>
      <c r="F878" s="5"/>
      <c r="G878" s="5"/>
      <c r="H878" s="5"/>
      <c r="I878" s="5"/>
    </row>
    <row r="879">
      <c r="C879" s="5"/>
      <c r="D879" s="5"/>
      <c r="E879" s="5"/>
      <c r="F879" s="5"/>
      <c r="G879" s="5"/>
      <c r="H879" s="5"/>
      <c r="I879" s="5"/>
    </row>
    <row r="880">
      <c r="C880" s="5"/>
      <c r="D880" s="5"/>
      <c r="E880" s="5"/>
      <c r="F880" s="5"/>
      <c r="G880" s="5"/>
      <c r="H880" s="5"/>
      <c r="I880" s="5"/>
    </row>
    <row r="881">
      <c r="C881" s="5"/>
      <c r="D881" s="5"/>
      <c r="E881" s="5"/>
      <c r="F881" s="5"/>
      <c r="G881" s="5"/>
      <c r="H881" s="5"/>
      <c r="I881" s="5"/>
    </row>
    <row r="882">
      <c r="C882" s="5"/>
      <c r="D882" s="5"/>
      <c r="E882" s="5"/>
      <c r="F882" s="5"/>
      <c r="G882" s="5"/>
      <c r="H882" s="5"/>
      <c r="I882" s="5"/>
    </row>
    <row r="883">
      <c r="C883" s="5"/>
      <c r="D883" s="5"/>
      <c r="E883" s="5"/>
      <c r="F883" s="5"/>
      <c r="G883" s="5"/>
      <c r="H883" s="5"/>
      <c r="I883" s="5"/>
    </row>
    <row r="884">
      <c r="C884" s="5"/>
      <c r="D884" s="5"/>
      <c r="E884" s="5"/>
      <c r="F884" s="5"/>
      <c r="G884" s="5"/>
      <c r="H884" s="5"/>
      <c r="I884" s="5"/>
    </row>
    <row r="885">
      <c r="C885" s="5"/>
      <c r="D885" s="5"/>
      <c r="E885" s="5"/>
      <c r="F885" s="5"/>
      <c r="G885" s="5"/>
      <c r="H885" s="5"/>
      <c r="I885" s="5"/>
    </row>
    <row r="886">
      <c r="C886" s="5"/>
      <c r="D886" s="5"/>
      <c r="E886" s="5"/>
      <c r="F886" s="5"/>
      <c r="G886" s="5"/>
      <c r="H886" s="5"/>
      <c r="I886" s="5"/>
    </row>
    <row r="887">
      <c r="C887" s="5"/>
      <c r="D887" s="5"/>
      <c r="E887" s="5"/>
      <c r="F887" s="5"/>
      <c r="G887" s="5"/>
      <c r="H887" s="5"/>
      <c r="I887" s="5"/>
    </row>
    <row r="888">
      <c r="C888" s="5"/>
      <c r="D888" s="5"/>
      <c r="E888" s="5"/>
      <c r="F888" s="5"/>
      <c r="G888" s="5"/>
      <c r="H888" s="5"/>
      <c r="I888" s="5"/>
    </row>
    <row r="889">
      <c r="C889" s="5"/>
      <c r="D889" s="5"/>
      <c r="E889" s="5"/>
      <c r="F889" s="5"/>
      <c r="G889" s="5"/>
      <c r="H889" s="5"/>
      <c r="I889" s="5"/>
    </row>
    <row r="890">
      <c r="C890" s="5"/>
      <c r="D890" s="5"/>
      <c r="E890" s="5"/>
      <c r="F890" s="5"/>
      <c r="G890" s="5"/>
      <c r="H890" s="5"/>
      <c r="I890" s="5"/>
    </row>
    <row r="891">
      <c r="C891" s="5"/>
      <c r="D891" s="5"/>
      <c r="E891" s="5"/>
      <c r="F891" s="5"/>
      <c r="G891" s="5"/>
      <c r="H891" s="5"/>
      <c r="I891" s="5"/>
    </row>
    <row r="892">
      <c r="C892" s="5"/>
      <c r="D892" s="5"/>
      <c r="E892" s="5"/>
      <c r="F892" s="5"/>
      <c r="G892" s="5"/>
      <c r="H892" s="5"/>
      <c r="I892" s="5"/>
    </row>
    <row r="893">
      <c r="C893" s="5"/>
      <c r="D893" s="5"/>
      <c r="E893" s="5"/>
      <c r="F893" s="5"/>
      <c r="G893" s="5"/>
      <c r="H893" s="5"/>
      <c r="I893" s="5"/>
    </row>
    <row r="894">
      <c r="C894" s="5"/>
      <c r="D894" s="5"/>
      <c r="E894" s="5"/>
      <c r="F894" s="5"/>
      <c r="G894" s="5"/>
      <c r="H894" s="5"/>
      <c r="I894" s="5"/>
    </row>
    <row r="895">
      <c r="C895" s="5"/>
      <c r="D895" s="5"/>
      <c r="E895" s="5"/>
      <c r="F895" s="5"/>
      <c r="G895" s="5"/>
      <c r="H895" s="5"/>
      <c r="I895" s="5"/>
    </row>
    <row r="896">
      <c r="C896" s="5"/>
      <c r="D896" s="5"/>
      <c r="E896" s="5"/>
      <c r="F896" s="5"/>
      <c r="G896" s="5"/>
      <c r="H896" s="5"/>
      <c r="I896" s="5"/>
    </row>
    <row r="897">
      <c r="C897" s="5"/>
      <c r="D897" s="5"/>
      <c r="E897" s="5"/>
      <c r="F897" s="5"/>
      <c r="G897" s="5"/>
      <c r="H897" s="5"/>
      <c r="I897" s="5"/>
    </row>
    <row r="898">
      <c r="C898" s="5"/>
      <c r="D898" s="5"/>
      <c r="E898" s="5"/>
      <c r="F898" s="5"/>
      <c r="G898" s="5"/>
      <c r="H898" s="5"/>
      <c r="I898" s="5"/>
    </row>
    <row r="899">
      <c r="C899" s="5"/>
      <c r="D899" s="5"/>
      <c r="E899" s="5"/>
      <c r="F899" s="5"/>
      <c r="G899" s="5"/>
      <c r="H899" s="5"/>
      <c r="I899" s="5"/>
    </row>
    <row r="900">
      <c r="C900" s="5"/>
      <c r="D900" s="5"/>
      <c r="E900" s="5"/>
      <c r="F900" s="5"/>
      <c r="G900" s="5"/>
      <c r="H900" s="5"/>
      <c r="I900" s="5"/>
    </row>
    <row r="901">
      <c r="C901" s="5"/>
      <c r="D901" s="5"/>
      <c r="E901" s="5"/>
      <c r="F901" s="5"/>
      <c r="G901" s="5"/>
      <c r="H901" s="5"/>
      <c r="I901" s="5"/>
    </row>
    <row r="902">
      <c r="C902" s="5"/>
      <c r="D902" s="5"/>
      <c r="E902" s="5"/>
      <c r="F902" s="5"/>
      <c r="G902" s="5"/>
      <c r="H902" s="5"/>
      <c r="I902" s="5"/>
    </row>
    <row r="903">
      <c r="C903" s="5"/>
      <c r="D903" s="5"/>
      <c r="E903" s="5"/>
      <c r="F903" s="5"/>
      <c r="G903" s="5"/>
      <c r="H903" s="5"/>
      <c r="I903" s="5"/>
    </row>
    <row r="904">
      <c r="C904" s="5"/>
      <c r="D904" s="5"/>
      <c r="E904" s="5"/>
      <c r="F904" s="5"/>
      <c r="G904" s="5"/>
      <c r="H904" s="5"/>
      <c r="I904" s="5"/>
    </row>
    <row r="905">
      <c r="C905" s="5"/>
      <c r="D905" s="5"/>
      <c r="E905" s="5"/>
      <c r="F905" s="5"/>
      <c r="G905" s="5"/>
      <c r="H905" s="5"/>
      <c r="I905" s="5"/>
    </row>
    <row r="906">
      <c r="C906" s="5"/>
      <c r="D906" s="5"/>
      <c r="E906" s="5"/>
      <c r="F906" s="5"/>
      <c r="G906" s="5"/>
      <c r="H906" s="5"/>
      <c r="I906" s="5"/>
    </row>
    <row r="907">
      <c r="C907" s="5"/>
      <c r="D907" s="5"/>
      <c r="E907" s="5"/>
      <c r="F907" s="5"/>
      <c r="G907" s="5"/>
      <c r="H907" s="5"/>
      <c r="I907" s="5"/>
    </row>
    <row r="908">
      <c r="C908" s="5"/>
      <c r="D908" s="5"/>
      <c r="E908" s="5"/>
      <c r="F908" s="5"/>
      <c r="G908" s="5"/>
      <c r="H908" s="5"/>
      <c r="I908" s="5"/>
    </row>
    <row r="909">
      <c r="C909" s="5"/>
      <c r="D909" s="5"/>
      <c r="E909" s="5"/>
      <c r="F909" s="5"/>
      <c r="G909" s="5"/>
      <c r="H909" s="5"/>
      <c r="I909" s="5"/>
    </row>
    <row r="910">
      <c r="C910" s="5"/>
      <c r="D910" s="5"/>
      <c r="E910" s="5"/>
      <c r="F910" s="5"/>
      <c r="G910" s="5"/>
      <c r="H910" s="5"/>
      <c r="I910" s="5"/>
    </row>
    <row r="911">
      <c r="C911" s="5"/>
      <c r="D911" s="5"/>
      <c r="E911" s="5"/>
      <c r="F911" s="5"/>
      <c r="G911" s="5"/>
      <c r="H911" s="5"/>
      <c r="I911" s="5"/>
    </row>
    <row r="912">
      <c r="C912" s="5"/>
      <c r="D912" s="5"/>
      <c r="E912" s="5"/>
      <c r="F912" s="5"/>
      <c r="G912" s="5"/>
      <c r="H912" s="5"/>
      <c r="I912" s="5"/>
    </row>
    <row r="913">
      <c r="C913" s="5"/>
      <c r="D913" s="5"/>
      <c r="E913" s="5"/>
      <c r="F913" s="5"/>
      <c r="G913" s="5"/>
      <c r="H913" s="5"/>
      <c r="I913" s="5"/>
    </row>
    <row r="914">
      <c r="C914" s="5"/>
      <c r="D914" s="5"/>
      <c r="E914" s="5"/>
      <c r="F914" s="5"/>
      <c r="G914" s="5"/>
      <c r="H914" s="5"/>
      <c r="I914" s="5"/>
    </row>
    <row r="915">
      <c r="C915" s="5"/>
      <c r="D915" s="5"/>
      <c r="E915" s="5"/>
      <c r="F915" s="5"/>
      <c r="G915" s="5"/>
      <c r="H915" s="5"/>
      <c r="I915" s="5"/>
    </row>
    <row r="916">
      <c r="C916" s="5"/>
      <c r="D916" s="5"/>
      <c r="E916" s="5"/>
      <c r="F916" s="5"/>
      <c r="G916" s="5"/>
      <c r="H916" s="5"/>
      <c r="I916" s="5"/>
    </row>
    <row r="917">
      <c r="C917" s="5"/>
      <c r="D917" s="5"/>
      <c r="E917" s="5"/>
      <c r="F917" s="5"/>
      <c r="G917" s="5"/>
      <c r="H917" s="5"/>
      <c r="I917" s="5"/>
    </row>
    <row r="918">
      <c r="C918" s="5"/>
      <c r="D918" s="5"/>
      <c r="E918" s="5"/>
      <c r="F918" s="5"/>
      <c r="G918" s="5"/>
      <c r="H918" s="5"/>
      <c r="I918" s="5"/>
    </row>
    <row r="919">
      <c r="C919" s="5"/>
      <c r="D919" s="5"/>
      <c r="E919" s="5"/>
      <c r="F919" s="5"/>
      <c r="G919" s="5"/>
      <c r="H919" s="5"/>
      <c r="I919" s="5"/>
    </row>
    <row r="920">
      <c r="C920" s="5"/>
      <c r="D920" s="5"/>
      <c r="E920" s="5"/>
      <c r="F920" s="5"/>
      <c r="G920" s="5"/>
      <c r="H920" s="5"/>
      <c r="I920" s="5"/>
    </row>
    <row r="921">
      <c r="C921" s="5"/>
      <c r="D921" s="5"/>
      <c r="E921" s="5"/>
      <c r="F921" s="5"/>
      <c r="G921" s="5"/>
      <c r="H921" s="5"/>
      <c r="I921" s="5"/>
    </row>
    <row r="922">
      <c r="C922" s="5"/>
      <c r="D922" s="5"/>
      <c r="E922" s="5"/>
      <c r="F922" s="5"/>
      <c r="G922" s="5"/>
      <c r="H922" s="5"/>
      <c r="I922" s="5"/>
    </row>
    <row r="923">
      <c r="C923" s="5"/>
      <c r="D923" s="5"/>
      <c r="E923" s="5"/>
      <c r="F923" s="5"/>
      <c r="G923" s="5"/>
      <c r="H923" s="5"/>
      <c r="I923" s="5"/>
    </row>
    <row r="924">
      <c r="C924" s="5"/>
      <c r="D924" s="5"/>
      <c r="E924" s="5"/>
      <c r="F924" s="5"/>
      <c r="G924" s="5"/>
      <c r="H924" s="5"/>
      <c r="I924" s="5"/>
    </row>
    <row r="925">
      <c r="C925" s="5"/>
      <c r="D925" s="5"/>
      <c r="E925" s="5"/>
      <c r="F925" s="5"/>
      <c r="G925" s="5"/>
      <c r="H925" s="5"/>
      <c r="I925" s="5"/>
    </row>
    <row r="926">
      <c r="C926" s="5"/>
      <c r="D926" s="5"/>
      <c r="E926" s="5"/>
      <c r="F926" s="5"/>
      <c r="G926" s="5"/>
      <c r="H926" s="5"/>
      <c r="I926" s="5"/>
    </row>
    <row r="927">
      <c r="C927" s="5"/>
      <c r="D927" s="5"/>
      <c r="E927" s="5"/>
      <c r="F927" s="5"/>
      <c r="G927" s="5"/>
      <c r="H927" s="5"/>
      <c r="I927" s="5"/>
    </row>
    <row r="928">
      <c r="C928" s="5"/>
      <c r="D928" s="5"/>
      <c r="E928" s="5"/>
      <c r="F928" s="5"/>
      <c r="G928" s="5"/>
      <c r="H928" s="5"/>
      <c r="I928" s="5"/>
    </row>
    <row r="929">
      <c r="C929" s="5"/>
      <c r="D929" s="5"/>
      <c r="E929" s="5"/>
      <c r="F929" s="5"/>
      <c r="G929" s="5"/>
      <c r="H929" s="5"/>
      <c r="I929" s="5"/>
    </row>
    <row r="930">
      <c r="C930" s="5"/>
      <c r="D930" s="5"/>
      <c r="E930" s="5"/>
      <c r="F930" s="5"/>
      <c r="G930" s="5"/>
      <c r="H930" s="5"/>
      <c r="I930" s="5"/>
    </row>
    <row r="931">
      <c r="C931" s="5"/>
      <c r="D931" s="5"/>
      <c r="E931" s="5"/>
      <c r="F931" s="5"/>
      <c r="G931" s="5"/>
      <c r="H931" s="5"/>
      <c r="I931" s="5"/>
    </row>
    <row r="932">
      <c r="C932" s="5"/>
      <c r="D932" s="5"/>
      <c r="E932" s="5"/>
      <c r="F932" s="5"/>
      <c r="G932" s="5"/>
      <c r="H932" s="5"/>
      <c r="I932" s="5"/>
    </row>
    <row r="933">
      <c r="C933" s="5"/>
      <c r="D933" s="5"/>
      <c r="E933" s="5"/>
      <c r="F933" s="5"/>
      <c r="G933" s="5"/>
      <c r="H933" s="5"/>
      <c r="I933" s="5"/>
    </row>
    <row r="934">
      <c r="C934" s="5"/>
      <c r="D934" s="5"/>
      <c r="E934" s="5"/>
      <c r="F934" s="5"/>
      <c r="G934" s="5"/>
      <c r="H934" s="5"/>
      <c r="I934" s="5"/>
    </row>
    <row r="935">
      <c r="C935" s="5"/>
      <c r="D935" s="5"/>
      <c r="E935" s="5"/>
      <c r="F935" s="5"/>
      <c r="G935" s="5"/>
      <c r="H935" s="5"/>
      <c r="I935" s="5"/>
    </row>
    <row r="936">
      <c r="C936" s="5"/>
      <c r="D936" s="5"/>
      <c r="E936" s="5"/>
      <c r="F936" s="5"/>
      <c r="G936" s="5"/>
      <c r="H936" s="5"/>
      <c r="I936" s="5"/>
    </row>
    <row r="937">
      <c r="C937" s="5"/>
      <c r="D937" s="5"/>
      <c r="E937" s="5"/>
      <c r="F937" s="5"/>
      <c r="G937" s="5"/>
      <c r="H937" s="5"/>
      <c r="I937" s="5"/>
    </row>
    <row r="938">
      <c r="C938" s="5"/>
      <c r="D938" s="5"/>
      <c r="E938" s="5"/>
      <c r="F938" s="5"/>
      <c r="G938" s="5"/>
      <c r="H938" s="5"/>
      <c r="I938" s="5"/>
    </row>
    <row r="939">
      <c r="C939" s="5"/>
      <c r="D939" s="5"/>
      <c r="E939" s="5"/>
      <c r="F939" s="5"/>
      <c r="G939" s="5"/>
      <c r="H939" s="5"/>
      <c r="I939" s="5"/>
    </row>
    <row r="940">
      <c r="C940" s="5"/>
      <c r="D940" s="5"/>
      <c r="E940" s="5"/>
      <c r="F940" s="5"/>
      <c r="G940" s="5"/>
      <c r="H940" s="5"/>
      <c r="I940" s="5"/>
    </row>
    <row r="941">
      <c r="C941" s="5"/>
      <c r="D941" s="5"/>
      <c r="E941" s="5"/>
      <c r="F941" s="5"/>
      <c r="G941" s="5"/>
      <c r="H941" s="5"/>
      <c r="I941" s="5"/>
    </row>
    <row r="942">
      <c r="C942" s="5"/>
      <c r="D942" s="5"/>
      <c r="E942" s="5"/>
      <c r="F942" s="5"/>
      <c r="G942" s="5"/>
      <c r="H942" s="5"/>
      <c r="I942" s="5"/>
    </row>
    <row r="943">
      <c r="C943" s="5"/>
      <c r="D943" s="5"/>
      <c r="E943" s="5"/>
      <c r="F943" s="5"/>
      <c r="G943" s="5"/>
      <c r="H943" s="5"/>
      <c r="I943" s="5"/>
    </row>
    <row r="944">
      <c r="C944" s="5"/>
      <c r="D944" s="5"/>
      <c r="E944" s="5"/>
      <c r="F944" s="5"/>
      <c r="G944" s="5"/>
      <c r="H944" s="5"/>
      <c r="I944" s="5"/>
    </row>
    <row r="945">
      <c r="C945" s="5"/>
      <c r="D945" s="5"/>
      <c r="E945" s="5"/>
      <c r="F945" s="5"/>
      <c r="G945" s="5"/>
      <c r="H945" s="5"/>
      <c r="I945" s="5"/>
    </row>
    <row r="946">
      <c r="C946" s="5"/>
      <c r="D946" s="5"/>
      <c r="E946" s="5"/>
      <c r="F946" s="5"/>
      <c r="G946" s="5"/>
      <c r="H946" s="5"/>
      <c r="I946" s="5"/>
    </row>
    <row r="947">
      <c r="C947" s="5"/>
      <c r="D947" s="5"/>
      <c r="E947" s="5"/>
      <c r="F947" s="5"/>
      <c r="G947" s="5"/>
      <c r="H947" s="5"/>
      <c r="I947" s="5"/>
    </row>
    <row r="948">
      <c r="C948" s="5"/>
      <c r="D948" s="5"/>
      <c r="E948" s="5"/>
      <c r="F948" s="5"/>
      <c r="G948" s="5"/>
      <c r="H948" s="5"/>
      <c r="I948" s="5"/>
    </row>
    <row r="949">
      <c r="C949" s="5"/>
      <c r="D949" s="5"/>
      <c r="E949" s="5"/>
      <c r="F949" s="5"/>
      <c r="G949" s="5"/>
      <c r="H949" s="5"/>
      <c r="I949" s="5"/>
    </row>
    <row r="950">
      <c r="C950" s="5"/>
      <c r="D950" s="5"/>
      <c r="E950" s="5"/>
      <c r="F950" s="5"/>
      <c r="G950" s="5"/>
      <c r="H950" s="5"/>
      <c r="I950" s="5"/>
    </row>
    <row r="951">
      <c r="C951" s="5"/>
      <c r="D951" s="5"/>
      <c r="E951" s="5"/>
      <c r="F951" s="5"/>
      <c r="G951" s="5"/>
      <c r="H951" s="5"/>
      <c r="I951" s="5"/>
    </row>
    <row r="952">
      <c r="C952" s="5"/>
      <c r="D952" s="5"/>
      <c r="E952" s="5"/>
      <c r="F952" s="5"/>
      <c r="G952" s="5"/>
      <c r="H952" s="5"/>
      <c r="I952" s="5"/>
    </row>
    <row r="953">
      <c r="C953" s="5"/>
      <c r="D953" s="5"/>
      <c r="E953" s="5"/>
      <c r="F953" s="5"/>
      <c r="G953" s="5"/>
      <c r="H953" s="5"/>
      <c r="I953" s="5"/>
    </row>
    <row r="954">
      <c r="C954" s="5"/>
      <c r="D954" s="5"/>
      <c r="E954" s="5"/>
      <c r="F954" s="5"/>
      <c r="G954" s="5"/>
      <c r="H954" s="5"/>
      <c r="I954" s="5"/>
    </row>
    <row r="955">
      <c r="C955" s="5"/>
      <c r="D955" s="5"/>
      <c r="E955" s="5"/>
      <c r="F955" s="5"/>
      <c r="G955" s="5"/>
      <c r="H955" s="5"/>
      <c r="I955" s="5"/>
    </row>
    <row r="956">
      <c r="C956" s="5"/>
      <c r="D956" s="5"/>
      <c r="E956" s="5"/>
      <c r="F956" s="5"/>
      <c r="G956" s="5"/>
      <c r="H956" s="5"/>
      <c r="I956" s="5"/>
    </row>
    <row r="957">
      <c r="C957" s="5"/>
      <c r="D957" s="5"/>
      <c r="E957" s="5"/>
      <c r="F957" s="5"/>
      <c r="G957" s="5"/>
      <c r="H957" s="5"/>
      <c r="I957" s="5"/>
    </row>
    <row r="958">
      <c r="C958" s="5"/>
      <c r="D958" s="5"/>
      <c r="E958" s="5"/>
      <c r="F958" s="5"/>
      <c r="G958" s="5"/>
      <c r="H958" s="5"/>
      <c r="I958" s="5"/>
    </row>
    <row r="959">
      <c r="C959" s="5"/>
      <c r="D959" s="5"/>
      <c r="E959" s="5"/>
      <c r="F959" s="5"/>
      <c r="G959" s="5"/>
      <c r="H959" s="5"/>
      <c r="I959" s="5"/>
    </row>
    <row r="960">
      <c r="C960" s="5"/>
      <c r="D960" s="5"/>
      <c r="E960" s="5"/>
      <c r="F960" s="5"/>
      <c r="G960" s="5"/>
      <c r="H960" s="5"/>
      <c r="I960" s="5"/>
    </row>
    <row r="961">
      <c r="C961" s="5"/>
      <c r="D961" s="5"/>
      <c r="E961" s="5"/>
      <c r="F961" s="5"/>
      <c r="G961" s="5"/>
      <c r="H961" s="5"/>
      <c r="I961" s="5"/>
    </row>
    <row r="962">
      <c r="C962" s="5"/>
      <c r="D962" s="5"/>
      <c r="E962" s="5"/>
      <c r="F962" s="5"/>
      <c r="G962" s="5"/>
      <c r="H962" s="5"/>
      <c r="I962" s="5"/>
    </row>
    <row r="963">
      <c r="C963" s="5"/>
      <c r="D963" s="5"/>
      <c r="E963" s="5"/>
      <c r="F963" s="5"/>
      <c r="G963" s="5"/>
      <c r="H963" s="5"/>
      <c r="I963" s="5"/>
    </row>
    <row r="964">
      <c r="C964" s="5"/>
      <c r="D964" s="5"/>
      <c r="E964" s="5"/>
      <c r="F964" s="5"/>
      <c r="G964" s="5"/>
      <c r="H964" s="5"/>
      <c r="I964" s="5"/>
    </row>
    <row r="965">
      <c r="C965" s="5"/>
      <c r="D965" s="5"/>
      <c r="E965" s="5"/>
      <c r="F965" s="5"/>
      <c r="G965" s="5"/>
      <c r="H965" s="5"/>
      <c r="I965" s="5"/>
    </row>
    <row r="966">
      <c r="C966" s="5"/>
      <c r="D966" s="5"/>
      <c r="E966" s="5"/>
      <c r="F966" s="5"/>
      <c r="G966" s="5"/>
      <c r="H966" s="5"/>
      <c r="I966" s="5"/>
    </row>
    <row r="967">
      <c r="C967" s="5"/>
      <c r="D967" s="5"/>
      <c r="E967" s="5"/>
      <c r="F967" s="5"/>
      <c r="G967" s="5"/>
      <c r="H967" s="5"/>
      <c r="I967" s="5"/>
    </row>
    <row r="968">
      <c r="C968" s="5"/>
      <c r="D968" s="5"/>
      <c r="E968" s="5"/>
      <c r="F968" s="5"/>
      <c r="G968" s="5"/>
      <c r="H968" s="5"/>
      <c r="I968" s="5"/>
    </row>
    <row r="969">
      <c r="C969" s="5"/>
      <c r="D969" s="5"/>
      <c r="E969" s="5"/>
      <c r="F969" s="5"/>
      <c r="G969" s="5"/>
      <c r="H969" s="5"/>
      <c r="I969" s="5"/>
    </row>
    <row r="970">
      <c r="C970" s="5"/>
      <c r="D970" s="5"/>
      <c r="E970" s="5"/>
      <c r="F970" s="5"/>
      <c r="G970" s="5"/>
      <c r="H970" s="5"/>
      <c r="I970" s="5"/>
    </row>
    <row r="971">
      <c r="C971" s="5"/>
      <c r="D971" s="5"/>
      <c r="E971" s="5"/>
      <c r="F971" s="5"/>
      <c r="G971" s="5"/>
      <c r="H971" s="5"/>
      <c r="I971" s="5"/>
    </row>
    <row r="972">
      <c r="C972" s="5"/>
      <c r="D972" s="5"/>
      <c r="E972" s="5"/>
      <c r="F972" s="5"/>
      <c r="G972" s="5"/>
      <c r="H972" s="5"/>
      <c r="I972" s="5"/>
    </row>
    <row r="973">
      <c r="C973" s="5"/>
      <c r="D973" s="5"/>
      <c r="E973" s="5"/>
      <c r="F973" s="5"/>
      <c r="G973" s="5"/>
      <c r="H973" s="5"/>
      <c r="I973" s="5"/>
    </row>
    <row r="974">
      <c r="C974" s="5"/>
      <c r="D974" s="5"/>
      <c r="E974" s="5"/>
      <c r="F974" s="5"/>
      <c r="G974" s="5"/>
      <c r="H974" s="5"/>
      <c r="I974" s="5"/>
    </row>
    <row r="975">
      <c r="C975" s="5"/>
      <c r="D975" s="5"/>
      <c r="E975" s="5"/>
      <c r="F975" s="5"/>
      <c r="G975" s="5"/>
      <c r="H975" s="5"/>
      <c r="I975" s="5"/>
    </row>
    <row r="976">
      <c r="C976" s="5"/>
      <c r="D976" s="5"/>
      <c r="E976" s="5"/>
      <c r="F976" s="5"/>
      <c r="G976" s="5"/>
      <c r="H976" s="5"/>
      <c r="I976" s="5"/>
    </row>
    <row r="977">
      <c r="C977" s="5"/>
      <c r="D977" s="5"/>
      <c r="E977" s="5"/>
      <c r="F977" s="5"/>
      <c r="G977" s="5"/>
      <c r="H977" s="5"/>
      <c r="I977" s="5"/>
    </row>
    <row r="978">
      <c r="C978" s="5"/>
      <c r="D978" s="5"/>
      <c r="E978" s="5"/>
      <c r="F978" s="5"/>
      <c r="G978" s="5"/>
      <c r="H978" s="5"/>
      <c r="I978" s="5"/>
    </row>
    <row r="979">
      <c r="C979" s="5"/>
      <c r="D979" s="5"/>
      <c r="E979" s="5"/>
      <c r="F979" s="5"/>
      <c r="G979" s="5"/>
      <c r="H979" s="5"/>
      <c r="I979" s="5"/>
    </row>
    <row r="980">
      <c r="C980" s="5"/>
      <c r="D980" s="5"/>
      <c r="E980" s="5"/>
      <c r="F980" s="5"/>
      <c r="G980" s="5"/>
      <c r="H980" s="5"/>
      <c r="I980" s="5"/>
    </row>
    <row r="981">
      <c r="C981" s="5"/>
      <c r="D981" s="5"/>
      <c r="E981" s="5"/>
      <c r="F981" s="5"/>
      <c r="G981" s="5"/>
      <c r="H981" s="5"/>
      <c r="I981" s="5"/>
    </row>
    <row r="982">
      <c r="C982" s="5"/>
      <c r="D982" s="5"/>
      <c r="E982" s="5"/>
      <c r="F982" s="5"/>
      <c r="G982" s="5"/>
      <c r="H982" s="5"/>
      <c r="I982" s="5"/>
    </row>
    <row r="983">
      <c r="C983" s="5"/>
      <c r="D983" s="5"/>
      <c r="E983" s="5"/>
      <c r="F983" s="5"/>
      <c r="G983" s="5"/>
      <c r="H983" s="5"/>
      <c r="I983" s="5"/>
    </row>
    <row r="984">
      <c r="C984" s="5"/>
      <c r="D984" s="5"/>
      <c r="E984" s="5"/>
      <c r="F984" s="5"/>
      <c r="G984" s="5"/>
      <c r="H984" s="5"/>
      <c r="I984" s="5"/>
    </row>
    <row r="985">
      <c r="C985" s="5"/>
      <c r="D985" s="5"/>
      <c r="E985" s="5"/>
      <c r="F985" s="5"/>
      <c r="G985" s="5"/>
      <c r="H985" s="5"/>
      <c r="I985" s="5"/>
    </row>
    <row r="986">
      <c r="C986" s="5"/>
      <c r="D986" s="5"/>
      <c r="E986" s="5"/>
      <c r="F986" s="5"/>
      <c r="G986" s="5"/>
      <c r="H986" s="5"/>
      <c r="I986" s="5"/>
    </row>
    <row r="987">
      <c r="C987" s="5"/>
      <c r="D987" s="5"/>
      <c r="E987" s="5"/>
      <c r="F987" s="5"/>
      <c r="G987" s="5"/>
      <c r="H987" s="5"/>
      <c r="I987" s="5"/>
    </row>
    <row r="988">
      <c r="C988" s="5"/>
      <c r="D988" s="5"/>
      <c r="E988" s="5"/>
      <c r="F988" s="5"/>
      <c r="G988" s="5"/>
      <c r="H988" s="5"/>
      <c r="I988" s="5"/>
    </row>
    <row r="989">
      <c r="C989" s="5"/>
      <c r="D989" s="5"/>
      <c r="E989" s="5"/>
      <c r="F989" s="5"/>
      <c r="G989" s="5"/>
      <c r="H989" s="5"/>
      <c r="I989" s="5"/>
    </row>
    <row r="990">
      <c r="C990" s="5"/>
      <c r="D990" s="5"/>
      <c r="E990" s="5"/>
      <c r="F990" s="5"/>
      <c r="G990" s="5"/>
      <c r="H990" s="5"/>
      <c r="I990" s="5"/>
    </row>
    <row r="991">
      <c r="C991" s="5"/>
      <c r="D991" s="5"/>
      <c r="E991" s="5"/>
      <c r="F991" s="5"/>
      <c r="G991" s="5"/>
      <c r="H991" s="5"/>
      <c r="I991" s="5"/>
    </row>
    <row r="992">
      <c r="C992" s="5"/>
      <c r="D992" s="5"/>
      <c r="E992" s="5"/>
      <c r="F992" s="5"/>
      <c r="G992" s="5"/>
      <c r="H992" s="5"/>
      <c r="I992" s="5"/>
    </row>
    <row r="993">
      <c r="C993" s="5"/>
      <c r="D993" s="5"/>
      <c r="E993" s="5"/>
      <c r="F993" s="5"/>
      <c r="G993" s="5"/>
      <c r="H993" s="5"/>
      <c r="I993" s="5"/>
    </row>
    <row r="994">
      <c r="C994" s="5"/>
      <c r="D994" s="5"/>
      <c r="E994" s="5"/>
      <c r="F994" s="5"/>
      <c r="G994" s="5"/>
      <c r="H994" s="5"/>
      <c r="I994" s="5"/>
    </row>
    <row r="995">
      <c r="C995" s="5"/>
      <c r="D995" s="5"/>
      <c r="E995" s="5"/>
      <c r="F995" s="5"/>
      <c r="G995" s="5"/>
      <c r="H995" s="5"/>
      <c r="I995" s="5"/>
    </row>
    <row r="996">
      <c r="C996" s="5"/>
      <c r="D996" s="5"/>
      <c r="E996" s="5"/>
      <c r="F996" s="5"/>
      <c r="G996" s="5"/>
      <c r="H996" s="5"/>
      <c r="I996" s="5"/>
    </row>
    <row r="997">
      <c r="C997" s="5"/>
      <c r="D997" s="5"/>
      <c r="E997" s="5"/>
      <c r="F997" s="5"/>
      <c r="G997" s="5"/>
      <c r="H997" s="5"/>
      <c r="I997" s="5"/>
    </row>
    <row r="998">
      <c r="C998" s="5"/>
      <c r="D998" s="5"/>
      <c r="E998" s="5"/>
      <c r="F998" s="5"/>
      <c r="G998" s="5"/>
      <c r="H998" s="5"/>
      <c r="I998" s="5"/>
    </row>
    <row r="999">
      <c r="C999" s="5"/>
      <c r="D999" s="5"/>
      <c r="E999" s="5"/>
      <c r="F999" s="5"/>
      <c r="G999" s="5"/>
      <c r="H999" s="5"/>
      <c r="I999" s="5"/>
    </row>
    <row r="1000">
      <c r="C1000" s="5"/>
      <c r="D1000" s="5"/>
      <c r="E1000" s="5"/>
      <c r="F1000" s="5"/>
      <c r="G1000" s="5"/>
      <c r="H1000" s="5"/>
      <c r="I1000" s="5"/>
    </row>
  </sheetData>
  <mergeCells count="12">
    <mergeCell ref="B19:C19"/>
    <mergeCell ref="D19:E19"/>
    <mergeCell ref="F19:G19"/>
    <mergeCell ref="H19:I19"/>
    <mergeCell ref="B24:C24"/>
    <mergeCell ref="C2:F2"/>
    <mergeCell ref="B13:I13"/>
    <mergeCell ref="B14:C14"/>
    <mergeCell ref="D14:E14"/>
    <mergeCell ref="F14:G14"/>
    <mergeCell ref="H14:I14"/>
    <mergeCell ref="B18:I18"/>
  </mergeCells>
  <hyperlinks>
    <hyperlink r:id="rId1" ref="B16"/>
    <hyperlink r:id="rId2" ref="D16"/>
    <hyperlink r:id="rId3" ref="F16"/>
    <hyperlink r:id="rId4" ref="B17"/>
    <hyperlink r:id="rId5" ref="D17"/>
    <hyperlink r:id="rId6" ref="F17"/>
    <hyperlink r:id="rId7" ref="B21"/>
    <hyperlink r:id="rId8" ref="D21"/>
    <hyperlink r:id="rId9" ref="F21"/>
    <hyperlink r:id="rId10" ref="B22"/>
    <hyperlink r:id="rId11" ref="D22"/>
    <hyperlink r:id="rId12" ref="F22"/>
  </hyperlinks>
  <drawing r:id="rId13"/>
</worksheet>
</file>