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9" activeTab="21"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Doppler_Depth_Inversion" sheetId="3" state="visible" r:id="rId3"/>
    <sheet xmlns:r="http://schemas.openxmlformats.org/officeDocument/2006/relationships" name="Doppler_Depth_Data" sheetId="4" state="visible" r:id="rId4"/>
    <sheet xmlns:r="http://schemas.openxmlformats.org/officeDocument/2006/relationships" name="Research_Gaps" sheetId="5" state="visible" r:id="rId5"/>
    <sheet xmlns:r="http://schemas.openxmlformats.org/officeDocument/2006/relationships" name="Inputs" sheetId="6" state="visible" r:id="rId6"/>
    <sheet xmlns:r="http://schemas.openxmlformats.org/officeDocument/2006/relationships" name="Subsurface_Inputs" sheetId="7" state="visible" r:id="rId7"/>
    <sheet xmlns:r="http://schemas.openxmlformats.org/officeDocument/2006/relationships" name="Model_Data" sheetId="8" state="visible" r:id="rId8"/>
    <sheet xmlns:r="http://schemas.openxmlformats.org/officeDocument/2006/relationships" name="Subsurface_Live_Data" sheetId="9" state="visible" r:id="rId9"/>
    <sheet xmlns:r="http://schemas.openxmlformats.org/officeDocument/2006/relationships" name="Subsurface_Scenario_Data" sheetId="10" state="visible" r:id="rId10"/>
    <sheet xmlns:r="http://schemas.openxmlformats.org/officeDocument/2006/relationships" name="Subsurface_Materials_Evidence" sheetId="11" state="visible" r:id="rId11"/>
    <sheet xmlns:r="http://schemas.openxmlformats.org/officeDocument/2006/relationships" name="Subsurface_Radargram_Data" sheetId="12" state="visible" r:id="rId12"/>
    <sheet xmlns:r="http://schemas.openxmlformats.org/officeDocument/2006/relationships" name="Subsurface_Chart_Data" sheetId="13" state="visible" r:id="rId13"/>
    <sheet xmlns:r="http://schemas.openxmlformats.org/officeDocument/2006/relationships" name="Chart_Data" sheetId="14" state="visible" r:id="rId14"/>
    <sheet xmlns:r="http://schemas.openxmlformats.org/officeDocument/2006/relationships" name="Scenario_Data" sheetId="15" state="visible" r:id="rId15"/>
    <sheet xmlns:r="http://schemas.openxmlformats.org/officeDocument/2006/relationships" name="PRF_Results" sheetId="16" state="visible" r:id="rId16"/>
    <sheet xmlns:r="http://schemas.openxmlformats.org/officeDocument/2006/relationships" name="Formula_Guide" sheetId="17" state="visible" r:id="rId17"/>
    <sheet xmlns:r="http://schemas.openxmlformats.org/officeDocument/2006/relationships" name="Topography_Formulas" sheetId="18" state="visible" r:id="rId18"/>
    <sheet xmlns:r="http://schemas.openxmlformats.org/officeDocument/2006/relationships" name="Checks" sheetId="19" state="visible" r:id="rId19"/>
    <sheet xmlns:r="http://schemas.openxmlformats.org/officeDocument/2006/relationships" name="Graph_Guide" sheetId="20" state="visible" r:id="rId20"/>
    <sheet xmlns:r="http://schemas.openxmlformats.org/officeDocument/2006/relationships" name="Dashboard_Live_Data" sheetId="21" state="visible" r:id="rId21"/>
    <sheet xmlns:r="http://schemas.openxmlformats.org/officeDocument/2006/relationships" name="Native_Chart_Data" sheetId="22" state="visible" r:id="rId22"/>
    <sheet xmlns:r="http://schemas.openxmlformats.org/officeDocument/2006/relationships" name="Subsurface_Checks" sheetId="23" state="visible" r:id="rId23"/>
    <sheet xmlns:r="http://schemas.openxmlformats.org/officeDocument/2006/relationships" name="Subsurface_Formulas" sheetId="24" state="visible" r:id="rId24"/>
    <sheet xmlns:r="http://schemas.openxmlformats.org/officeDocument/2006/relationships" name="Subsurface_Model_Audit" sheetId="25" state="visible" r:id="rId25"/>
  </sheets>
  <definedNames>
    <definedName name="_xlnm._FilterDatabase" localSheetId="3" hidden="1">'Doppler_Depth_Data'!$A$3:$S$244</definedName>
    <definedName name="_xlnm._FilterDatabase" localSheetId="8" hidden="1">'Subsurface_Live_Data'!$A$1:$V$242</definedName>
    <definedName name="_xlnm._FilterDatabase" localSheetId="9" hidden="1">'Subsurface_Scenario_Data'!$A$1:$J$242</definedName>
    <definedName name="_xlnm._FilterDatabase" localSheetId="11" hidden="1">'Subsurface_Radargram_Data'!$A$1:$G$242</definedName>
  </definedNames>
  <calcPr calcId="191029" calcMode="auto" fullCalcOnLoad="1" forceFullCalc="1"/>
</workbook>
</file>

<file path=xl/styles.xml><?xml version="1.0" encoding="utf-8"?>
<styleSheet xmlns="http://schemas.openxmlformats.org/spreadsheetml/2006/main">
  <numFmts count="3">
    <numFmt numFmtId="164" formatCode="0.000"/>
    <numFmt numFmtId="165" formatCode="0.0"/>
    <numFmt numFmtId="166" formatCode="0.000000"/>
  </numFmts>
  <fonts count="45">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name val="Carlito"/>
      <b val="1"/>
      <color rgb="FFFFFFFF"/>
      <sz val="11"/>
    </font>
    <font>
      <name val="Carlito"/>
      <b val="1"/>
      <color rgb="FF1F2937"/>
      <sz val="16"/>
    </font>
    <font>
      <name val="Carlito"/>
      <color rgb="FF526174"/>
      <sz val="11"/>
    </font>
    <font>
      <name val="Carlito"/>
      <b val="1"/>
      <color rgb="FF1F2937"/>
      <sz val="13"/>
    </font>
    <font>
      <name val="Carlito"/>
      <b val="1"/>
      <color rgb="FF1F2937"/>
      <sz val="12"/>
    </font>
    <font>
      <name val="Carlito"/>
      <b val="1"/>
      <color rgb="FF1F2937"/>
      <sz val="12"/>
    </font>
    <font>
      <name val="Carlito"/>
      <b val="1"/>
      <color rgb="FFFFFFFF"/>
      <sz val="11"/>
    </font>
    <font>
      <name val="Carlito"/>
      <b val="1"/>
      <color rgb="FF1F2937"/>
      <sz val="13"/>
    </font>
    <font>
      <name val="Carlito"/>
      <b val="1"/>
      <sz val="11"/>
    </font>
    <font>
      <name val="Carlito"/>
      <b val="1"/>
      <sz val="16"/>
    </font>
    <font>
      <name val="Aptos"/>
      <b val="1"/>
      <color rgb="FFFFFFFF"/>
      <sz val="11"/>
    </font>
    <font>
      <name val="Aptos"/>
      <b val="1"/>
      <color rgb="FF1F1F1F"/>
      <sz val="9"/>
    </font>
    <font>
      <name val="Aptos"/>
      <color rgb="FF1F1F1F"/>
      <sz val="9"/>
    </font>
    <font>
      <name val="Aptos Display"/>
      <b val="1"/>
      <color rgb="FFFFFFFF"/>
      <sz val="14"/>
    </font>
    <font>
      <name val="Aptos"/>
      <b val="1"/>
      <color rgb="FFFFFFFF"/>
      <sz val="8"/>
    </font>
    <font>
      <name val="Aptos"/>
      <color rgb="FF1F1F1F"/>
      <sz val="8"/>
    </font>
    <font>
      <name val="Aptos Display"/>
      <b val="1"/>
      <color rgb="FFFFFFFF"/>
      <sz val="18"/>
    </font>
    <font>
      <name val="Aptos"/>
      <color rgb="FFFFFFFF"/>
      <sz val="10"/>
    </font>
    <font>
      <name val="Aptos"/>
      <b val="1"/>
      <color rgb="FFFFFFFF"/>
      <sz val="10"/>
    </font>
    <font>
      <name val="Aptos"/>
      <color rgb="FF1F1F1F"/>
      <sz val="9"/>
    </font>
    <font>
      <name val="Aptos Display"/>
      <b val="1"/>
      <color rgb="FF17365D"/>
      <sz val="14"/>
    </font>
    <font>
      <name val="Aptos"/>
      <color rgb="FF404040"/>
      <sz val="8"/>
    </font>
    <font>
      <name val="Aptos"/>
      <b val="1"/>
      <color rgb="FF1F1F1F"/>
      <sz val="9"/>
    </font>
    <font>
      <name val="Aptos Display"/>
      <b val="1"/>
      <color rgb="00FFFFFF"/>
      <sz val="18"/>
    </font>
    <font>
      <name val="Aptos"/>
      <color rgb="00FFFFFF"/>
      <sz val="10"/>
    </font>
    <font>
      <name val="Aptos"/>
      <b val="1"/>
      <color rgb="00FFFFFF"/>
      <sz val="11"/>
    </font>
    <font>
      <name val="Aptos"/>
      <b val="1"/>
      <color rgb="001F1F1F"/>
      <sz val="9"/>
    </font>
    <font>
      <name val="Aptos"/>
      <color rgb="001F1F1F"/>
      <sz val="9"/>
    </font>
    <font>
      <name val="Aptos"/>
      <color rgb="00404040"/>
      <sz val="8"/>
    </font>
  </fonts>
  <fills count="34">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D9EAF7"/>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
      <patternFill patternType="solid">
        <fgColor rgb="0017365D"/>
      </patternFill>
    </fill>
    <fill>
      <patternFill patternType="solid">
        <fgColor rgb="00244062"/>
      </patternFill>
    </fill>
    <fill>
      <patternFill patternType="solid">
        <fgColor rgb="001F4E79"/>
      </patternFill>
    </fill>
    <fill>
      <patternFill patternType="solid">
        <fgColor rgb="00E2F0D9"/>
      </patternFill>
    </fill>
    <fill>
      <patternFill patternType="solid">
        <fgColor rgb="00F2F2F2"/>
      </patternFill>
    </fill>
    <fill>
      <patternFill patternType="solid">
        <fgColor rgb="00D9EAF7"/>
      </patternFill>
    </fill>
    <fill>
      <patternFill patternType="solid">
        <fgColor rgb="00FCE4D6"/>
      </patternFill>
    </fill>
    <fill>
      <patternFill patternType="solid">
        <fgColor rgb="00C00000"/>
      </patternFill>
    </fill>
    <fill>
      <patternFill patternType="solid">
        <fgColor rgb="00F4CCCC"/>
      </patternFill>
    </fill>
  </fills>
  <borders count="21">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right/>
      <top style="thin">
        <color rgb="FFD9E2F3"/>
      </top>
      <bottom/>
      <diagonal/>
    </border>
    <border>
      <left/>
      <right style="thin">
        <color rgb="FFD9E2F3"/>
      </right>
      <top style="thin">
        <color rgb="FFD9E2F3"/>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9">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6" fillId="12" borderId="8" applyAlignment="1" pivotButton="0" quotePrefix="0" xfId="0">
      <alignment vertical="top" wrapText="1"/>
    </xf>
    <xf numFmtId="164" fontId="0" fillId="0" borderId="8" applyAlignment="1" pivotButton="0" quotePrefix="0" xfId="0">
      <alignment vertical="top" wrapText="1"/>
    </xf>
    <xf numFmtId="0" fontId="0" fillId="0" borderId="8" applyAlignment="1" pivotButton="0" quotePrefix="0" xfId="0">
      <alignment vertical="top" wrapText="1"/>
    </xf>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0" fillId="13" borderId="8" applyAlignment="1" pivotButton="0" quotePrefix="0" xfId="0">
      <alignment vertical="top" wrapText="1"/>
    </xf>
    <xf numFmtId="9" fontId="0" fillId="0" borderId="8" applyAlignment="1" pivotButton="0" quotePrefix="0" xfId="0">
      <alignment vertical="top" wrapText="1"/>
    </xf>
    <xf numFmtId="0" fontId="16" fillId="12" borderId="0" applyAlignment="1" pivotButton="0" quotePrefix="0" xfId="0">
      <alignment wrapText="1"/>
    </xf>
    <xf numFmtId="0" fontId="21" fillId="0" borderId="0" pivotButton="0" quotePrefix="0" xfId="0"/>
    <xf numFmtId="0" fontId="22" fillId="14" borderId="9" applyAlignment="1" pivotButton="0" quotePrefix="0" xfId="0">
      <alignment vertical="top" wrapText="1"/>
    </xf>
    <xf numFmtId="0" fontId="0" fillId="0" borderId="9"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xf numFmtId="0" fontId="8" fillId="15" borderId="9" applyAlignment="1" pivotButton="0" quotePrefix="0" xfId="0">
      <alignment wrapText="1"/>
    </xf>
    <xf numFmtId="0" fontId="0" fillId="0" borderId="9" applyAlignment="1" pivotButton="0" quotePrefix="0" xfId="0">
      <alignment wrapText="1"/>
    </xf>
    <xf numFmtId="0" fontId="24" fillId="0" borderId="9" applyAlignment="1" pivotButton="0" quotePrefix="0" xfId="0">
      <alignment horizontal="center" wrapText="1"/>
    </xf>
    <xf numFmtId="0" fontId="28" fillId="0" borderId="10" applyAlignment="1" pivotButton="0" quotePrefix="0" xfId="0">
      <alignment horizontal="left" vertical="center" wrapText="1"/>
    </xf>
    <xf numFmtId="0" fontId="27" fillId="17" borderId="10" applyAlignment="1" pivotButton="0" quotePrefix="0" xfId="0">
      <alignment horizontal="left" vertical="center" wrapText="1"/>
    </xf>
    <xf numFmtId="0" fontId="35" fillId="21" borderId="13" applyAlignment="1" pivotButton="0" quotePrefix="0" xfId="0">
      <alignment horizontal="left" vertical="center" wrapText="1"/>
    </xf>
    <xf numFmtId="164" fontId="36" fillId="22" borderId="13" applyAlignment="1" pivotButton="0" quotePrefix="0" xfId="0">
      <alignment horizontal="right" vertical="center"/>
    </xf>
    <xf numFmtId="0" fontId="35" fillId="22" borderId="13" applyAlignment="1" pivotButton="0" quotePrefix="0" xfId="0">
      <alignment horizontal="left" vertical="center" wrapText="1"/>
    </xf>
    <xf numFmtId="0" fontId="35" fillId="23" borderId="13" applyAlignment="1" pivotButton="0" quotePrefix="0" xfId="0">
      <alignment horizontal="left" vertical="center" wrapText="1"/>
    </xf>
    <xf numFmtId="164" fontId="35" fillId="22" borderId="13" applyAlignment="1" pivotButton="0" quotePrefix="0" xfId="0">
      <alignment horizontal="right" vertical="center"/>
    </xf>
    <xf numFmtId="0" fontId="35" fillId="24" borderId="13" applyAlignment="1" pivotButton="0" quotePrefix="0" xfId="0">
      <alignment horizontal="left" vertical="center" wrapText="1"/>
    </xf>
    <xf numFmtId="0" fontId="35" fillId="21" borderId="13" applyAlignment="1" pivotButton="0" quotePrefix="0" xfId="0">
      <alignment horizontal="center" vertical="center" wrapText="1"/>
    </xf>
    <xf numFmtId="49" fontId="36" fillId="22" borderId="13" applyAlignment="1" pivotButton="0" quotePrefix="0" xfId="0">
      <alignment horizontal="right" vertical="center"/>
    </xf>
    <xf numFmtId="0" fontId="38" fillId="23" borderId="13" applyAlignment="1" pivotButton="0" quotePrefix="0" xfId="0">
      <alignment horizontal="left" vertical="center" wrapText="1"/>
    </xf>
    <xf numFmtId="0" fontId="30" fillId="18" borderId="13" applyAlignment="1" pivotButton="0" quotePrefix="0" xfId="0">
      <alignment horizontal="center" vertical="center" wrapText="1"/>
    </xf>
    <xf numFmtId="165" fontId="31" fillId="0" borderId="13" applyAlignment="1" pivotButton="0" quotePrefix="0" xfId="0">
      <alignment horizontal="right" vertical="center"/>
    </xf>
    <xf numFmtId="164" fontId="31" fillId="0" borderId="13" applyAlignment="1" pivotButton="0" quotePrefix="0" xfId="0">
      <alignment horizontal="right" vertical="center"/>
    </xf>
    <xf numFmtId="166" fontId="31" fillId="0" borderId="13" applyAlignment="1" pivotButton="0" quotePrefix="0" xfId="0">
      <alignment horizontal="right" vertical="center"/>
    </xf>
    <xf numFmtId="0" fontId="10" fillId="0" borderId="5" applyAlignment="1" pivotButton="0" quotePrefix="0" xfId="0">
      <alignment vertical="top" wrapText="1"/>
    </xf>
    <xf numFmtId="0" fontId="0" fillId="0" borderId="6" pivotButton="0" quotePrefix="0" xfId="0"/>
    <xf numFmtId="0" fontId="0" fillId="0" borderId="7" pivotButton="0" quotePrefix="0" xfId="0"/>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1" fillId="2" borderId="0" applyAlignment="1" pivotButton="0" quotePrefix="0" xfId="0">
      <alignment horizontal="center" vertical="center"/>
    </xf>
    <xf numFmtId="0" fontId="0" fillId="0" borderId="0" pivotButton="0" quotePrefix="0" xfId="0"/>
    <xf numFmtId="0" fontId="9" fillId="8" borderId="5" applyAlignment="1" pivotButton="0" quotePrefix="0" xfId="0">
      <alignment horizontal="center" vertical="center"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3" fillId="5" borderId="1" applyAlignment="1" pivotButton="0" quotePrefix="0" xfId="0">
      <alignment wrapText="1"/>
    </xf>
    <xf numFmtId="0" fontId="3" fillId="3" borderId="0" applyAlignment="1" pivotButton="0" quotePrefix="0" xfId="0">
      <alignment wrapText="1"/>
    </xf>
    <xf numFmtId="0" fontId="20" fillId="0" borderId="0" pivotButton="0" quotePrefix="0" xfId="0"/>
    <xf numFmtId="0" fontId="18" fillId="0" borderId="0" applyAlignment="1" pivotButton="0" quotePrefix="0" xfId="0">
      <alignment vertical="top" wrapText="1"/>
    </xf>
    <xf numFmtId="0" fontId="17" fillId="0" borderId="0" pivotButton="0" quotePrefix="0" xfId="0"/>
    <xf numFmtId="0" fontId="34" fillId="20" borderId="13" applyAlignment="1" pivotButton="0" quotePrefix="0" xfId="0">
      <alignment horizontal="left" vertical="center" wrapText="1"/>
    </xf>
    <xf numFmtId="0" fontId="37" fillId="0" borderId="13" applyAlignment="1" pivotButton="0" quotePrefix="0" xfId="0">
      <alignment horizontal="left" vertical="center" wrapText="1"/>
    </xf>
    <xf numFmtId="0" fontId="32" fillId="18" borderId="0" applyAlignment="1" pivotButton="0" quotePrefix="0" xfId="0">
      <alignment horizontal="left" vertical="center" wrapText="1"/>
    </xf>
    <xf numFmtId="0" fontId="37" fillId="22" borderId="13" applyAlignment="1" pivotButton="0" quotePrefix="0" xfId="0">
      <alignment horizontal="left" vertical="center" wrapText="1"/>
    </xf>
    <xf numFmtId="0" fontId="33" fillId="19" borderId="0" applyAlignment="1" pivotButton="0" quotePrefix="0" xfId="0">
      <alignment horizontal="left" vertical="center" wrapText="1"/>
    </xf>
    <xf numFmtId="0" fontId="29" fillId="18" borderId="0" applyAlignment="1" pivotButton="0" quotePrefix="0" xfId="0">
      <alignment horizontal="left" vertical="center"/>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5" applyAlignment="1" pivotButton="0" quotePrefix="0" xfId="0">
      <alignment wrapText="1"/>
    </xf>
    <xf numFmtId="0" fontId="26" fillId="16" borderId="10"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0" applyAlignment="1" pivotButton="0" quotePrefix="0" xfId="0">
      <alignment wrapText="1"/>
    </xf>
    <xf numFmtId="0" fontId="25" fillId="0" borderId="0" pivotButton="0" quotePrefix="0" xfId="0"/>
    <xf numFmtId="0" fontId="39" fillId="25" borderId="0" applyAlignment="1" pivotButton="0" quotePrefix="0" xfId="0">
      <alignment horizontal="left" vertical="center" wrapText="1"/>
    </xf>
    <xf numFmtId="0" fontId="40" fillId="26" borderId="0" applyAlignment="1" pivotButton="0" quotePrefix="0" xfId="0">
      <alignment horizontal="left" vertical="center" wrapText="1"/>
    </xf>
    <xf numFmtId="0" fontId="41" fillId="27" borderId="20" applyAlignment="1" pivotButton="0" quotePrefix="0" xfId="0">
      <alignment horizontal="left" vertical="center" wrapText="1"/>
    </xf>
    <xf numFmtId="0" fontId="42" fillId="28" borderId="20" applyAlignment="1" pivotButton="0" quotePrefix="0" xfId="0">
      <alignment horizontal="left" vertical="center" wrapText="1"/>
    </xf>
    <xf numFmtId="0" fontId="43" fillId="29" borderId="20" applyAlignment="1" pivotButton="0" quotePrefix="0" xfId="0">
      <alignment horizontal="left" vertical="center" wrapText="1"/>
    </xf>
    <xf numFmtId="0" fontId="42" fillId="30" borderId="20" applyAlignment="1" pivotButton="0" quotePrefix="0" xfId="0">
      <alignment horizontal="center" vertical="center" wrapText="1"/>
    </xf>
    <xf numFmtId="0" fontId="43" fillId="28" borderId="20" applyAlignment="1" pivotButton="0" quotePrefix="0" xfId="0">
      <alignment horizontal="left" vertical="center" wrapText="1"/>
    </xf>
    <xf numFmtId="0" fontId="43" fillId="31" borderId="20" applyAlignment="1" pivotButton="0" quotePrefix="0" xfId="0">
      <alignment horizontal="left" vertical="center" wrapText="1"/>
    </xf>
    <xf numFmtId="0" fontId="43" fillId="0" borderId="20" applyAlignment="1" pivotButton="0" quotePrefix="0" xfId="0">
      <alignment horizontal="left" vertical="center" wrapText="1"/>
    </xf>
    <xf numFmtId="0" fontId="44" fillId="0" borderId="20" applyAlignment="1" pivotButton="0" quotePrefix="0" xfId="0">
      <alignment horizontal="left" vertical="center" wrapText="1"/>
    </xf>
    <xf numFmtId="0" fontId="41" fillId="32" borderId="20" applyAlignment="1" pivotButton="0" quotePrefix="0" xfId="0">
      <alignment horizontal="left" vertical="center" wrapText="1"/>
    </xf>
    <xf numFmtId="0" fontId="42" fillId="33" borderId="20" applyAlignment="1" pivotButton="0" quotePrefix="0" xfId="0">
      <alignment horizontal="left" vertical="center" wrapText="1"/>
    </xf>
    <xf numFmtId="0" fontId="26" fillId="16" borderId="13" applyAlignment="1" pivotButton="0" quotePrefix="0" xfId="0">
      <alignment horizontal="left" vertical="center" wrapText="1"/>
    </xf>
  </cellXfs>
  <cellStyles count="1">
    <cellStyle name="Normal" xfId="0" builtinId="0"/>
  </cellStyles>
  <dxfs count="4">
    <dxf>
      <fill>
        <patternFill>
          <bgColor rgb="FFFCE4D6"/>
        </patternFill>
      </fill>
    </dxf>
    <dxf>
      <fill>
        <patternFill>
          <bgColor rgb="FFE2F4EA"/>
        </patternFill>
      </fill>
    </dxf>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Subsurface Truth Model: Icy Layers</a:t>
            </a:r>
          </a:p>
        </rich>
      </tx>
      <overlay val="0"/>
    </title>
    <plotArea>
      <layout/>
      <scatterChart>
        <scatterStyle val="lineMarker"/>
        <varyColors val="0"/>
        <ser>
          <idx val="0"/>
          <order val="0"/>
          <tx>
            <v>Icy top surface</v>
          </tx>
          <spPr>
            <a:ln xmlns:a="http://schemas.openxmlformats.org/drawingml/2006/main" w="19050">
              <a:solidFill>
                <a:srgbClr val="E76F24"/>
              </a:solidFill>
              <a:prstDash val="solid"/>
            </a:ln>
          </spPr>
          <marker>
            <symbol val="none"/>
            <spPr>
              <a:ln xmlns:a="http://schemas.openxmlformats.org/drawingml/2006/main">
                <a:prstDash val="solid"/>
              </a:ln>
            </spPr>
          </marker>
          <xVal>
            <numRef>
              <f>Subsurface_Chart_Data!$A$3:$A$243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Shallow ice layer</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Subsurface_Chart_Data!$D$3:$D$243</f>
              <numCache>
                <formatCode>General</formatCode>
                <ptCount val="241"/>
                <pt idx="0">
                  <v>-827.2511098145717</v>
                </pt>
                <pt idx="1">
                  <v>-835.6945118398266</v>
                </pt>
                <pt idx="2">
                  <v>-835.3136681423579</v>
                </pt>
                <pt idx="3">
                  <v>-818.3992783704932</v>
                </pt>
                <pt idx="4">
                  <v>-837.581975454587</v>
                </pt>
                <pt idx="5">
                  <v>-826.7491641396975</v>
                </pt>
                <pt idx="6">
                  <v>-837.146717146574</v>
                </pt>
                <pt idx="7">
                  <v>-844.0519202641538</v>
                </pt>
                <pt idx="8">
                  <v>-831.7884005588228</v>
                </pt>
                <pt idx="9">
                  <v>-851.9614992508772</v>
                </pt>
                <pt idx="10">
                  <v>-852.3534685651045</v>
                </pt>
                <pt idx="11">
                  <v>-851.3420104490688</v>
                </pt>
                <pt idx="12">
                  <v>-867.0808245267104</v>
                </pt>
                <pt idx="13">
                  <v>-867.7324224439268</v>
                </pt>
                <pt idx="14">
                  <v>-881.9758867870137</v>
                </pt>
                <pt idx="15">
                  <v>-893.8724581672664</v>
                </pt>
                <pt idx="16">
                  <v>-901.6942061666549</v>
                </pt>
                <pt idx="17">
                  <v>-902.4939756488239</v>
                </pt>
                <pt idx="18">
                  <v>-931.5484055439267</v>
                </pt>
                <pt idx="19">
                  <v>-953.3402900779081</v>
                </pt>
                <pt idx="20">
                  <v>-949.3812081354597</v>
                </pt>
                <pt idx="21">
                  <v>-981.8775156561201</v>
                </pt>
                <pt idx="22">
                  <v>-989.7164194125883</v>
                </pt>
                <pt idx="23">
                  <v>-1009.062432489755</v>
                </pt>
                <pt idx="24">
                  <v>-1035.287749037065</v>
                </pt>
                <pt idx="25">
                  <v>-1039.929313958596</v>
                </pt>
                <pt idx="26">
                  <v>-1060.227374811321</v>
                </pt>
                <pt idx="27">
                  <v>-1070.514064784201</v>
                </pt>
                <pt idx="28">
                  <v>-1094.567447205929</v>
                </pt>
                <pt idx="29">
                  <v>-1108.188349642299</v>
                </pt>
                <pt idx="30">
                  <v>-1133.252872999698</v>
                </pt>
                <pt idx="31">
                  <v>-1142.972953853963</v>
                </pt>
                <pt idx="32">
                  <v>-1145.475827693561</v>
                </pt>
                <pt idx="33">
                  <v>-1134.402784156857</v>
                </pt>
                <pt idx="34">
                  <v>-1160.988715033434</v>
                </pt>
                <pt idx="35">
                  <v>-1155.73666034265</v>
                </pt>
                <pt idx="36">
                  <v>-1160.736381052464</v>
                </pt>
                <pt idx="37">
                  <v>-1152.945538075121</v>
                </pt>
                <pt idx="38">
                  <v>-1139.543293398225</v>
                </pt>
                <pt idx="39">
                  <v>-1116.09373714273</v>
                </pt>
                <pt idx="40">
                  <v>-1099.517888407794</v>
                </pt>
                <pt idx="41">
                  <v>-1085.12468960023</v>
                </pt>
                <pt idx="42">
                  <v>-1089.067499497856</v>
                </pt>
                <pt idx="43">
                  <v>-1050.765096388202</v>
                </pt>
                <pt idx="44">
                  <v>-1046.527045652812</v>
                </pt>
                <pt idx="45">
                  <v>-999.0082700265247</v>
                </pt>
                <pt idx="46">
                  <v>-989.1921055281723</v>
                </pt>
                <pt idx="47">
                  <v>-949.1466340751148</v>
                </pt>
                <pt idx="48">
                  <v>-928.8616170149315</v>
                </pt>
                <pt idx="49">
                  <v>-905.8118440660602</v>
                </pt>
                <pt idx="50">
                  <v>-898.5880674069537</v>
                </pt>
                <pt idx="51">
                  <v>-853.7206343892476</v>
                </pt>
                <pt idx="52">
                  <v>-840.7245140837986</v>
                </pt>
                <pt idx="53">
                  <v>-822.7554304536417</v>
                </pt>
                <pt idx="54">
                  <v>-801.1362314824215</v>
                </pt>
                <pt idx="55">
                  <v>-784.8394949012296</v>
                </pt>
                <pt idx="56">
                  <v>-787.4068609597581</v>
                </pt>
                <pt idx="57">
                  <v>-767.4404318221907</v>
                </pt>
                <pt idx="58">
                  <v>-763.6515290381536</v>
                </pt>
                <pt idx="59">
                  <v>-772.7113318461704</v>
                </pt>
                <pt idx="60">
                  <v>-769.9459875526563</v>
                </pt>
                <pt idx="61">
                  <v>-776.3747750691296</v>
                </pt>
                <pt idx="62">
                  <v>-767.5252788906006</v>
                </pt>
                <pt idx="63">
                  <v>-785.1901245031981</v>
                </pt>
                <pt idx="64">
                  <v>-779.4170285515837</v>
                </pt>
                <pt idx="65">
                  <v>-792.5056832382081</v>
                </pt>
                <pt idx="66">
                  <v>-797.0870324910759</v>
                </pt>
                <pt idx="67">
                  <v>-793.2879810101367</v>
                </pt>
                <pt idx="68">
                  <v>-808.6346792256722</v>
                </pt>
                <pt idx="69">
                  <v>-805.783435246211</v>
                </pt>
                <pt idx="70">
                  <v>-813.6945156280321</v>
                </pt>
                <pt idx="71">
                  <v>-794.7835016384092</v>
                </pt>
                <pt idx="72">
                  <v>-798.757881009802</v>
                </pt>
                <pt idx="73">
                  <v>-789.6918403213141</v>
                </pt>
                <pt idx="74">
                  <v>-780.0694646622555</v>
                </pt>
                <pt idx="75">
                  <v>-768.7010356365288</v>
                </pt>
                <pt idx="76">
                  <v>-735.2256087579624</v>
                </pt>
                <pt idx="77">
                  <v>-715.0511647172691</v>
                </pt>
                <pt idx="78">
                  <v>-723.8940703908675</v>
                </pt>
                <pt idx="79">
                  <v>-694.2809235202546</v>
                </pt>
                <pt idx="80">
                  <v>-694.1515235450452</v>
                </pt>
                <pt idx="81">
                  <v>-664.5088438060924</v>
                </pt>
                <pt idx="82">
                  <v>-652.6593905434393</v>
                </pt>
                <pt idx="83">
                  <v>-653.5231457847972</v>
                </pt>
                <pt idx="84">
                  <v>-624.3093063293688</v>
                </pt>
                <pt idx="85">
                  <v>-616.134311505539</v>
                </pt>
                <pt idx="86">
                  <v>-628.6061295395906</v>
                </pt>
                <pt idx="87">
                  <v>-621.3199710102667</v>
                </pt>
                <pt idx="88">
                  <v>-595.4333131218996</v>
                </pt>
                <pt idx="89">
                  <v>-603.5185410306617</v>
                </pt>
                <pt idx="90">
                  <v>-593.9894294880303</v>
                </pt>
                <pt idx="91">
                  <v>-588.3701723908233</v>
                </pt>
                <pt idx="92">
                  <v>-596.5897414106009</v>
                </pt>
                <pt idx="93">
                  <v>-604.098535862803</v>
                </pt>
                <pt idx="94">
                  <v>-597.3597729755188</v>
                </pt>
                <pt idx="95">
                  <v>-590.2397326966823</v>
                </pt>
                <pt idx="96">
                  <v>-610.3087093112069</v>
                </pt>
                <pt idx="97">
                  <v>-601.2251120698961</v>
                </pt>
                <pt idx="98">
                  <v>-610.0553986553282</v>
                </pt>
                <pt idx="99">
                  <v>-616.3534984316332</v>
                </pt>
                <pt idx="100">
                  <v>-629.696333738625</v>
                </pt>
                <pt idx="101">
                  <v>-646.3162571534136</v>
                </pt>
                <pt idx="102">
                  <v>-653.2934482144624</v>
                </pt>
                <pt idx="103">
                  <v>-689.8372917978195</v>
                </pt>
                <pt idx="104">
                  <v>-693.3036403951405</v>
                </pt>
                <pt idx="105">
                  <v>-716.7800476133466</v>
                </pt>
                <pt idx="106">
                  <v>-761.4727406492054</v>
                </pt>
                <pt idx="107">
                  <v>-767.5979106000434</v>
                </pt>
                <pt idx="108">
                  <v>-793.5762767919456</v>
                </pt>
                <pt idx="109">
                  <v>-821.4930795336669</v>
                </pt>
                <pt idx="110">
                  <v>-848.982620752359</v>
                </pt>
                <pt idx="111">
                  <v>-868.3905403605138</v>
                </pt>
                <pt idx="112">
                  <v>-881.1056998894123</v>
                </pt>
                <pt idx="113">
                  <v>-915.4154936646919</v>
                </pt>
                <pt idx="114">
                  <v>-913.5586483176394</v>
                </pt>
                <pt idx="115">
                  <v>-923.94342120948</v>
                </pt>
                <pt idx="116">
                  <v>-919.04419343616</v>
                </pt>
                <pt idx="117">
                  <v>-931.4456698788504</v>
                </pt>
                <pt idx="118">
                  <v>-927.7917866743801</v>
                </pt>
                <pt idx="119">
                  <v>-899.7735310699898</v>
                </pt>
                <pt idx="120">
                  <v>-895.7054174200841</v>
                </pt>
                <pt idx="121">
                  <v>-893.388700196042</v>
                </pt>
                <pt idx="122">
                  <v>-877.0321750855124</v>
                </pt>
                <pt idx="123">
                  <v>-854.4389769119181</v>
                </pt>
                <pt idx="124">
                  <v>-831.5103228291276</v>
                </pt>
                <pt idx="125">
                  <v>-809.0756614103182</v>
                </pt>
                <pt idx="126">
                  <v>-811.9065257543798</v>
                </pt>
                <pt idx="127">
                  <v>-775.73649662041</v>
                </pt>
                <pt idx="128">
                  <v>-764.3479058909771</v>
                </pt>
                <pt idx="129">
                  <v>-743.7760052417295</v>
                </pt>
                <pt idx="130">
                  <v>-747.8212108880646</v>
                </pt>
                <pt idx="131">
                  <v>-740.825327707645</v>
                </pt>
                <pt idx="132">
                  <v>-729.7716309447131</v>
                </pt>
                <pt idx="133">
                  <v>-721.4845954102374</v>
                </pt>
                <pt idx="134">
                  <v>-694.3898312726923</v>
                </pt>
                <pt idx="135">
                  <v>-706.4345648944131</v>
                </pt>
                <pt idx="136">
                  <v>-694.8661009373099</v>
                </pt>
                <pt idx="137">
                  <v>-694.4663993704846</v>
                </pt>
                <pt idx="138">
                  <v>-676.0242233888048</v>
                </pt>
                <pt idx="139">
                  <v>-662.5729037069971</v>
                </pt>
                <pt idx="140">
                  <v>-670.1628890763233</v>
                </pt>
                <pt idx="141">
                  <v>-671.1441168172197</v>
                </pt>
                <pt idx="142">
                  <v>-650.8006971592579</v>
                </pt>
                <pt idx="143">
                  <v>-648.3592105454289</v>
                </pt>
                <pt idx="144">
                  <v>-648.169828077188</v>
                </pt>
                <pt idx="145">
                  <v>-627.2452650828152</v>
                </pt>
                <pt idx="146">
                  <v>-623.507620117085</v>
                </pt>
                <pt idx="147">
                  <v>-635.1708444329583</v>
                </pt>
                <pt idx="148">
                  <v>-625.369880962447</v>
                </pt>
                <pt idx="149">
                  <v>-617.4849020638592</v>
                </pt>
                <pt idx="150">
                  <v>-629.2787942629436</v>
                </pt>
                <pt idx="151">
                  <v>-630.2289401594893</v>
                </pt>
                <pt idx="152">
                  <v>-624.1659416875634</v>
                </pt>
                <pt idx="153">
                  <v>-617.9335449143928</v>
                </pt>
                <pt idx="154">
                  <v>-621.413871111788</v>
                </pt>
                <pt idx="155">
                  <v>-613.1863892343574</v>
                </pt>
                <pt idx="156">
                  <v>-610.3537736330311</v>
                </pt>
                <pt idx="157">
                  <v>-615.8511229245737</v>
                </pt>
                <pt idx="158">
                  <v>-603.8813269421064</v>
                </pt>
                <pt idx="159">
                  <v>-599.8944053086848</v>
                </pt>
                <pt idx="160">
                  <v>-600.8967899558368</v>
                </pt>
                <pt idx="161">
                  <v>-601.6194882047996</v>
                </pt>
                <pt idx="162">
                  <v>-605.4919082820436</v>
                </pt>
                <pt idx="163">
                  <v>-606.0417457977019</v>
                </pt>
                <pt idx="164">
                  <v>-605.7370718767169</v>
                </pt>
                <pt idx="165">
                  <v>-613.8022412100934</v>
                </pt>
                <pt idx="166">
                  <v>-620.7906602213554</v>
                </pt>
                <pt idx="167">
                  <v>-629.9678483813368</v>
                </pt>
                <pt idx="168">
                  <v>-622.6061478138508</v>
                </pt>
                <pt idx="169">
                  <v>-649.4410782922622</v>
                </pt>
                <pt idx="170">
                  <v>-648.0052251301223</v>
                </pt>
                <pt idx="171">
                  <v>-677.1767563696581</v>
                </pt>
                <pt idx="172">
                  <v>-681.3631253377109</v>
                </pt>
                <pt idx="173">
                  <v>-686.5477834901984</v>
                </pt>
                <pt idx="174">
                  <v>-723.7795979872319</v>
                </pt>
                <pt idx="175">
                  <v>-734.1635911712084</v>
                </pt>
                <pt idx="176">
                  <v>-759.7627185483007</v>
                </pt>
                <pt idx="177">
                  <v>-763.430114933484</v>
                </pt>
                <pt idx="178">
                  <v>-791.2445324768312</v>
                </pt>
                <pt idx="179">
                  <v>-813.7373198512574</v>
                </pt>
                <pt idx="180">
                  <v>-822.083518694091</v>
                </pt>
                <pt idx="181">
                  <v>-843.7889717359258</v>
                </pt>
                <pt idx="182">
                  <v>-848.938033263913</v>
                </pt>
                <pt idx="183">
                  <v>-876.5738020053568</v>
                </pt>
                <pt idx="184">
                  <v>-877.3000445894819</v>
                </pt>
                <pt idx="185">
                  <v>-879.2216381200383</v>
                </pt>
                <pt idx="186">
                  <v>-889.1561868852476</v>
                </pt>
                <pt idx="187">
                  <v>-898.0213815928078</v>
                </pt>
                <pt idx="188">
                  <v>-891.5629780715262</v>
                </pt>
                <pt idx="189">
                  <v>-896.949702676274</v>
                </pt>
                <pt idx="190">
                  <v>-915.0346070177721</v>
                </pt>
                <pt idx="191">
                  <v>-926.6755126830545</v>
                </pt>
                <pt idx="192">
                  <v>-930.7073367968151</v>
                </pt>
                <pt idx="193">
                  <v>-922.5355117392124</v>
                </pt>
                <pt idx="194">
                  <v>-933.4887609746736</v>
                </pt>
                <pt idx="195">
                  <v>-944.2611133019359</v>
                </pt>
                <pt idx="196">
                  <v>-956.7982380300176</v>
                </pt>
                <pt idx="197">
                  <v>-943.2425763796587</v>
                </pt>
                <pt idx="198">
                  <v>-965.1243975013321</v>
                </pt>
                <pt idx="199">
                  <v>-982.3583466865014</v>
                </pt>
                <pt idx="200">
                  <v>-989.5998463981643</v>
                </pt>
                <pt idx="201">
                  <v>-1005.69950526989</v>
                </pt>
                <pt idx="202">
                  <v>-1040.083920620264</v>
                </pt>
                <pt idx="203">
                  <v>-1057.241706866886</v>
                </pt>
                <pt idx="204">
                  <v>-1064.258273101221</v>
                </pt>
                <pt idx="205">
                  <v>-1082.597955712378</v>
                </pt>
                <pt idx="206">
                  <v>-1100.516262410322</v>
                </pt>
                <pt idx="207">
                  <v>-1125.797455656014</v>
                </pt>
                <pt idx="208">
                  <v>-1144.149994084235</v>
                </pt>
                <pt idx="209">
                  <v>-1173.502799466674</v>
                </pt>
                <pt idx="210">
                  <v>-1185.442651127311</v>
                </pt>
                <pt idx="211">
                  <v>-1178.948488261027</v>
                </pt>
                <pt idx="212">
                  <v>-1194.612276862437</v>
                </pt>
                <pt idx="213">
                  <v>-1208.768744496914</v>
                </pt>
                <pt idx="214">
                  <v>-1205.939140824699</v>
                </pt>
                <pt idx="215">
                  <v>-1206.261293081656</v>
                </pt>
                <pt idx="216">
                  <v>-1177.478452047542</v>
                </pt>
                <pt idx="217">
                  <v>-1173.989708131552</v>
                </pt>
                <pt idx="218">
                  <v>-1163.305052457079</v>
                </pt>
                <pt idx="219">
                  <v>-1140.797745941328</v>
                </pt>
                <pt idx="220">
                  <v>-1123.782376286916</v>
                </pt>
                <pt idx="221">
                  <v>-1084.423505213741</v>
                </pt>
                <pt idx="222">
                  <v>-1065.15152553097</v>
                </pt>
                <pt idx="223">
                  <v>-1023.847230912976</v>
                </pt>
                <pt idx="224">
                  <v>-996.8217375564985</v>
                </pt>
                <pt idx="225">
                  <v>-979.6266845904379</v>
                </pt>
                <pt idx="226">
                  <v>-941.1077909079058</v>
                </pt>
                <pt idx="227">
                  <v>-924.0220075756361</v>
                </pt>
                <pt idx="228">
                  <v>-904.6551669317628</v>
                </pt>
                <pt idx="229">
                  <v>-891.2140373390394</v>
                </pt>
                <pt idx="230">
                  <v>-862.7135944994626</v>
                </pt>
                <pt idx="231">
                  <v>-852.4130106417501</v>
                </pt>
                <pt idx="232">
                  <v>-833.5010915615246</v>
                </pt>
                <pt idx="233">
                  <v>-817.140080220322</v>
                </pt>
                <pt idx="234">
                  <v>-795.153387803666</v>
                </pt>
                <pt idx="235">
                  <v>-806.4779448363088</v>
                </pt>
                <pt idx="236">
                  <v>-782.3674519891185</v>
                </pt>
                <pt idx="237">
                  <v>-781.520650573972</v>
                </pt>
                <pt idx="238">
                  <v>-771.2661513173169</v>
                </pt>
                <pt idx="239">
                  <v>-791.6996933869985</v>
                </pt>
                <pt idx="240">
                  <v>-780.1011245225925</v>
                </pt>
              </numCache>
            </numRef>
          </yVal>
          <smooth val="0"/>
        </ser>
        <ser>
          <idx val="2"/>
          <order val="2"/>
          <tx>
            <v>Warm/briny lens</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Subsurface_Chart_Data!$F$3:$F$243</f>
              <numCache>
                <formatCode>General</formatCode>
                <ptCount val="241"/>
                <pt idx="0">
                  <v>-5469.616730409445</v>
                </pt>
                <pt idx="1">
                  <v>-5484.651904462073</v>
                </pt>
                <pt idx="2">
                  <v>-5487.920875412194</v>
                </pt>
                <pt idx="3">
                  <v>-5471.342399921711</v>
                </pt>
                <pt idx="4">
                  <v>-5489.714570217478</v>
                </pt>
                <pt idx="5">
                  <v>-5474.170625050671</v>
                </pt>
                <pt idx="6">
                  <v>-5478.11857189845</v>
                </pt>
                <pt idx="7">
                  <v>-5475.85876833678</v>
                </pt>
                <pt idx="8">
                  <v>-5451.140641991547</v>
                </pt>
                <pt idx="9">
                  <v>-5457.823618855485</v>
                </pt>
                <pt idx="10">
                  <v>-5441.641626720801</v>
                </pt>
                <pt idx="11">
                  <v>-5421.887358921212</v>
                </pt>
                <pt idx="12">
                  <v>-5417.639938008685</v>
                </pt>
                <pt idx="13">
                  <v>-5395.921698266008</v>
                </pt>
                <pt idx="14">
                  <v>-5386.807750496192</v>
                </pt>
                <pt idx="15">
                  <v>-5373.908045090209</v>
                </pt>
                <pt idx="16">
                  <v>-5355.644124754527</v>
                </pt>
                <pt idx="17">
                  <v>-5329.172903289982</v>
                </pt>
                <pt idx="18">
                  <v>-5331.469815227503</v>
                </pt>
                <pt idx="19">
                  <v>-5325.765425251717</v>
                </pt>
                <pt idx="20">
                  <v>-5293.024019897794</v>
                </pt>
                <pt idx="21">
                  <v>-5298.25912972317</v>
                </pt>
                <pt idx="22">
                  <v>-5278.015952986627</v>
                </pt>
                <pt idx="23">
                  <v>-5270.156463798183</v>
                </pt>
                <pt idx="24">
                  <v>-5270.034272909668</v>
                </pt>
                <pt idx="25">
                  <v>-5248.155927812239</v>
                </pt>
                <pt idx="26">
                  <v>-5243.448262211999</v>
                </pt>
                <pt idx="27">
                  <v>-5229.286567199342</v>
                </pt>
                <pt idx="28">
                  <v>-5230.528851347372</v>
                </pt>
                <pt idx="29">
                  <v>-5222.032593092469</v>
                </pt>
                <pt idx="30">
                  <v>-5226.62575338897</v>
                </pt>
                <pt idx="31">
                  <v>-5216.419947121439</v>
                </pt>
                <pt idx="32">
                  <v>-5199.872902849521</v>
                </pt>
                <pt idx="33">
                  <v>-5170.329773603953</v>
                </pt>
                <pt idx="34">
                  <v>-5181.107343020835</v>
                </pt>
                <pt idx="35">
                  <v>-5159.740064313806</v>
                </pt>
                <pt idx="36">
                  <v>-5149.980636924409</v>
                </pt>
                <pt idx="37">
                  <v>-5127.72026845178</v>
                </pt>
                <pt idx="38">
                  <v>-5100.3179683083</v>
                </pt>
                <pt idx="39">
                  <v>-5063.023618919044</v>
                </pt>
                <pt idx="40">
                  <v>-5033.326799878698</v>
                </pt>
                <pt idx="41">
                  <v>-5006.200495825688</v>
                </pt>
                <pt idx="42">
                  <v>-4998.329739470436</v>
                </pt>
                <pt idx="43">
                  <v>-4946.46993437061</v>
                </pt>
                <pt idx="44">
                  <v>-4929.976313943018</v>
                </pt>
                <pt idx="45">
                  <v>-4868.15535289123</v>
                </pt>
                <pt idx="46">
                  <v>-4845.249829766353</v>
                </pt>
                <pt idx="47">
                  <v>-4790.395813825722</v>
                </pt>
                <pt idx="48">
                  <v>-4755.579992683982</v>
                </pt>
                <pt idx="49">
                  <v>-4717.270023372559</v>
                </pt>
                <pt idx="50">
                  <v>-4694.781590686775</v>
                </pt>
                <pt idx="51">
                  <v>-4632.38747163453</v>
                </pt>
                <pt idx="52">
                  <v>-4602.490143183894</v>
                </pt>
                <pt idx="53">
                  <v>-4566.722204965172</v>
                </pt>
                <pt idx="54">
                  <v>-4526.494538861964</v>
                </pt>
                <pt idx="55">
                  <v>-4491.206793196538</v>
                </pt>
                <pt idx="56">
                  <v>-4475.037380852017</v>
                </pt>
                <pt idx="57">
                  <v>-4434.953989734147</v>
                </pt>
                <pt idx="58">
                  <v>-4411.387644686623</v>
                </pt>
                <pt idx="59">
                  <v>-4400.991732921984</v>
                </pt>
                <pt idx="60">
                  <v>-4378.197066060047</v>
                </pt>
                <pt idx="61">
                  <v>-4365.040713536599</v>
                </pt>
                <pt idx="62">
                  <v>-4336.179030396172</v>
                </pt>
                <pt idx="63">
                  <v>-4335.298007996449</v>
                </pt>
                <pt idx="64">
                  <v>-4310.516581284124</v>
                </pt>
                <pt idx="65">
                  <v>-4306.047034292111</v>
                </pt>
                <pt idx="66">
                  <v>-4293.524602285776</v>
                </pt>
                <pt idx="67">
                  <v>-4273.217830359151</v>
                </pt>
                <pt idx="68">
                  <v>-4273.925102638183</v>
                </pt>
                <pt idx="69">
                  <v>-4256.8584908824</v>
                </pt>
                <pt idx="70">
                  <v>-4252.28087019105</v>
                </pt>
                <pt idx="71">
                  <v>-4221.119957973046</v>
                </pt>
                <pt idx="72">
                  <v>-4215.213148758756</v>
                </pt>
                <pt idx="73">
                  <v>-4197.175849562021</v>
                </pt>
                <pt idx="74">
                  <v>-4180.028973224659</v>
                </pt>
                <pt idx="75">
                  <v>-4162.527994075395</v>
                </pt>
                <pt idx="76">
                  <v>-4123.436472607357</v>
                </pt>
                <pt idx="77">
                  <v>-4099.589149139923</v>
                </pt>
                <pt idx="78">
                  <v>-4107.288074615244</v>
                </pt>
                <pt idx="79">
                  <v>-4076.159965685792</v>
                </pt>
                <pt idx="80">
                  <v>-4076.869284802869</v>
                </pt>
                <pt idx="81">
                  <v>-4047.838968520703</v>
                </pt>
                <pt idx="82">
                  <v>-4038.211460178708</v>
                </pt>
                <pt idx="83">
                  <v>-4042.549167466184</v>
                </pt>
                <pt idx="84">
                  <v>-4016.12451745035</v>
                </pt>
                <pt idx="85">
                  <v>-4012.02506940018</v>
                </pt>
                <pt idx="86">
                  <v>-4029.681931039499</v>
                </pt>
                <pt idx="87">
                  <v>-4026.847636769431</v>
                </pt>
                <pt idx="88">
                  <v>-4004.57330689368</v>
                </pt>
                <pt idx="89">
                  <v>-4017.474930213879</v>
                </pt>
                <pt idx="90">
                  <v>-4011.68061028952</v>
                </pt>
                <pt idx="91">
                  <v>-4009.488622289074</v>
                </pt>
                <pt idx="92">
                  <v>-4021.134957196905</v>
                </pt>
                <pt idx="93">
                  <v>-4031.375472857176</v>
                </pt>
                <pt idx="94">
                  <v>-4026.041408732872</v>
                </pt>
                <pt idx="95">
                  <v>-4019.53084486996</v>
                </pt>
                <pt idx="96">
                  <v>-4040.540086077237</v>
                </pt>
                <pt idx="97">
                  <v>-4030.38124072338</v>
                </pt>
                <pt idx="98">
                  <v>-4038.107522902597</v>
                </pt>
                <pt idx="99">
                  <v>-4042.470911682998</v>
                </pt>
                <pt idx="100">
                  <v>-4053.521133551654</v>
                </pt>
                <pt idx="101">
                  <v>-4067.43016068726</v>
                </pt>
                <pt idx="102">
                  <v>-4070.857910634501</v>
                </pt>
                <pt idx="103">
                  <v>-4104.785235108246</v>
                </pt>
                <pt idx="104">
                  <v>-4104.113084632998</v>
                </pt>
                <pt idx="105">
                  <v>-4124.311310189217</v>
                </pt>
                <pt idx="106">
                  <v>-4166.818986157001</v>
                </pt>
                <pt idx="107">
                  <v>-4169.553155627718</v>
                </pt>
                <pt idx="108">
                  <v>-4193.56662985481</v>
                </pt>
                <pt idx="109">
                  <v>-4220.398808467127</v>
                </pt>
                <pt idx="110">
                  <v>-4247.785328007703</v>
                </pt>
                <pt idx="111">
                  <v>-4267.948668894841</v>
                </pt>
                <pt idx="112">
                  <v>-4282.523813289301</v>
                </pt>
                <pt idx="113">
                  <v>-4321.154242092987</v>
                </pt>
                <pt idx="114">
                  <v>-4323.835474590567</v>
                </pt>
                <pt idx="115">
                  <v>-4341.139444831239</v>
                </pt>
                <pt idx="116">
                  <v>-4344.520801916954</v>
                </pt>
                <pt idx="117">
                  <v>-4368.027275741328</v>
                </pt>
                <pt idx="118">
                  <v>-4376.99446071364</v>
                </pt>
                <pt idx="119">
                  <v>-4362.823181011854</v>
                </pt>
                <pt idx="120">
                  <v>-4375.870446974211</v>
                </pt>
                <pt idx="121">
                  <v>-4393.014522777029</v>
                </pt>
                <pt idx="122">
                  <v>-4397.780420247319</v>
                </pt>
                <pt idx="123">
                  <v>-4398.242915119187</v>
                </pt>
                <pt idx="124">
                  <v>-4400.468486470758</v>
                </pt>
                <pt idx="125">
                  <v>-4405.214355919788</v>
                </pt>
                <pt idx="126">
                  <v>-4438.152626491034</v>
                </pt>
                <pt idx="127">
                  <v>-4432.184501452464</v>
                </pt>
                <pt idx="128">
                  <v>-4453.574373916209</v>
                </pt>
                <pt idx="129">
                  <v>-4466.748254027386</v>
                </pt>
                <pt idx="130">
                  <v>-4506.705043400298</v>
                </pt>
                <pt idx="131">
                  <v>-4536.078008508066</v>
                </pt>
                <pt idx="132">
                  <v>-4561.908775273458</v>
                </pt>
                <pt idx="133">
                  <v>-4591.066906118212</v>
                </pt>
                <pt idx="134">
                  <v>-4600.836420606299</v>
                </pt>
                <pt idx="135">
                  <v>-4651.336223980074</v>
                </pt>
                <pt idx="136">
                  <v>-4676.959218735977</v>
                </pt>
                <pt idx="137">
                  <v>-4713.703102507014</v>
                </pt>
                <pt idx="138">
                  <v>-4730.915152248648</v>
                </pt>
                <pt idx="139">
                  <v>-4752.375995530008</v>
                </pt>
                <pt idx="140">
                  <v>-4794.606878538641</v>
                </pt>
                <pt idx="141">
                  <v>-4828.624386947019</v>
                </pt>
                <pt idx="142">
                  <v>-4838.936852126792</v>
                </pt>
                <pt idx="143">
                  <v>-4866.262936750023</v>
                </pt>
                <pt idx="144">
                  <v>-4894.179890756694</v>
                </pt>
                <pt idx="145">
                  <v>-4898.644183294328</v>
                </pt>
                <pt idx="146">
                  <v>-4919.082475223577</v>
                </pt>
                <pt idx="147">
                  <v>-4953.581833222283</v>
                </pt>
                <pt idx="148">
                  <v>-4963.711524097982</v>
                </pt>
                <pt idx="149">
                  <v>-4973.818515439892</v>
                </pt>
                <pt idx="150">
                  <v>-5002.419771654627</v>
                </pt>
                <pt idx="151">
                  <v>-5017.754962464925</v>
                </pt>
                <pt idx="152">
                  <v>-5023.866949347487</v>
                </pt>
                <pt idx="153">
                  <v>-5027.954102743057</v>
                </pt>
                <pt idx="154">
                  <v>-5040.394594329024</v>
                </pt>
                <pt idx="155">
                  <v>-5038.972322199023</v>
                </pt>
                <pt idx="156">
                  <v>-5041.609867064257</v>
                </pt>
                <pt idx="157">
                  <v>-5051.479849899224</v>
                </pt>
                <pt idx="158">
                  <v>-5041.830969477127</v>
                </pt>
                <pt idx="159">
                  <v>-5039.297328149049</v>
                </pt>
                <pt idx="160">
                  <v>-5040.88480870472</v>
                </pt>
                <pt idx="161">
                  <v>-5041.227185239991</v>
                </pt>
                <pt idx="162">
                  <v>-5044.014904854286</v>
                </pt>
                <pt idx="163">
                  <v>-5042.6178256281</v>
                </pt>
                <pt idx="164">
                  <v>-5039.710425244236</v>
                </pt>
                <pt idx="165">
                  <v>-5044.994947508472</v>
                </pt>
                <pt idx="166">
                  <v>-5048.713181898195</v>
                </pt>
                <pt idx="167">
                  <v>-5054.335893481355</v>
                </pt>
                <pt idx="168">
                  <v>-5042.410502086507</v>
                </pt>
                <pt idx="169">
                  <v>-5065.827440675229</v>
                </pt>
                <pt idx="170">
                  <v>-5059.542587450741</v>
                </pt>
                <pt idx="171">
                  <v>-5084.898587329454</v>
                </pt>
                <pt idx="172">
                  <v>-5083.983143817293</v>
                </pt>
                <pt idx="173">
                  <v>-5083.844928799067</v>
                </pt>
                <pt idx="174">
                  <v>-5116.795949780635</v>
                </pt>
                <pt idx="175">
                  <v>-5121.444753178344</v>
                </pt>
                <pt idx="176">
                  <v>-5141.553898704819</v>
                </pt>
                <pt idx="177">
                  <v>-5138.366918982902</v>
                </pt>
                <pt idx="178">
                  <v>-5159.813821337773</v>
                </pt>
                <pt idx="179">
                  <v>-5175.124627161256</v>
                </pt>
                <pt idx="180">
                  <v>-5175.030676082551</v>
                </pt>
                <pt idx="181">
                  <v>-5188.107708248319</v>
                </pt>
                <pt idx="182">
                  <v>-5183.119626711098</v>
                </pt>
                <pt idx="183">
                  <v>-5200.666974360808</v>
                </pt>
                <pt idx="184">
                  <v>-5189.232958419532</v>
                </pt>
                <pt idx="185">
                  <v>-5178.040334588754</v>
                </pt>
                <pt idx="186">
                  <v>-5174.148949456556</v>
                </pt>
                <pt idx="187">
                  <v>-5168.069484568527</v>
                </pt>
                <pt idx="188">
                  <v>-5144.940103165478</v>
                </pt>
                <pt idx="189">
                  <v>-5133.064194469213</v>
                </pt>
                <pt idx="190">
                  <v>-5133.350348163151</v>
                </pt>
                <pt idx="191">
                  <v>-5125.896862422095</v>
                </pt>
                <pt idx="192">
                  <v>-5109.546585590188</v>
                </pt>
                <pt idx="193">
                  <v>-5079.588339389804</v>
                </pt>
                <pt idx="194">
                  <v>-5068.748938833323</v>
                </pt>
                <pt idx="195">
                  <v>-5057.027770550233</v>
                </pt>
                <pt idx="196">
                  <v>-5046.577150283418</v>
                </pt>
                <pt idx="197">
                  <v>-5008.518556589677</v>
                </pt>
                <pt idx="198">
                  <v>-5007.098026593233</v>
                </pt>
                <pt idx="199">
                  <v>-5000.721965139574</v>
                </pt>
                <pt idx="200">
                  <v>-4983.992535431806</v>
                </pt>
                <pt idx="201">
                  <v>-4976.71992493886</v>
                </pt>
                <pt idx="202">
                  <v>-4988.899442377909</v>
                </pt>
                <pt idx="203">
                  <v>-4983.714787842305</v>
                </pt>
                <pt idx="204">
                  <v>-4968.717060648844</v>
                </pt>
                <pt idx="205">
                  <v>-4966.428115341479</v>
                </pt>
                <pt idx="206">
                  <v>-4964.767033068494</v>
                </pt>
                <pt idx="207">
                  <v>-4971.982298832261</v>
                </pt>
                <pt idx="208">
                  <v>-4973.311116733131</v>
                </pt>
                <pt idx="209">
                  <v>-4987.535675638616</v>
                </pt>
                <pt idx="210">
                  <v>-4985.145062455269</v>
                </pt>
                <pt idx="211">
                  <v>-4965.140137382676</v>
                </pt>
                <pt idx="212">
                  <v>-4969.845632782026</v>
                </pt>
                <pt idx="213">
                  <v>-4974.627736176234</v>
                </pt>
                <pt idx="214">
                  <v>-4963.355883064407</v>
                </pt>
                <pt idx="215">
                  <v>-4956.975717352276</v>
                </pt>
                <pt idx="216">
                  <v>-4921.831237324365</v>
                </pt>
                <pt idx="217">
                  <v>-4914.509848757794</v>
                </pt>
                <pt idx="218">
                  <v>-4901.067678962968</v>
                </pt>
                <pt idx="219">
                  <v>-4876.564984856768</v>
                </pt>
                <pt idx="220">
                  <v>-4858.899518904143</v>
                </pt>
                <pt idx="221">
                  <v>-4818.922087262267</v>
                </pt>
                <pt idx="222">
                  <v>-4800.664067117726</v>
                </pt>
                <pt idx="223">
                  <v>-4760.074231725524</v>
                </pt>
                <pt idx="224">
                  <v>-4734.792577809956</v>
                </pt>
                <pt idx="225">
                  <v>-4719.997479930365</v>
                </pt>
                <pt idx="226">
                  <v>-4683.048068235699</v>
                </pt>
                <pt idx="227">
                  <v>-4668.297018481284</v>
                </pt>
                <pt idx="228">
                  <v>-4650.862133112912</v>
                </pt>
                <pt idx="229">
                  <v>-4639.121143601256</v>
                </pt>
                <pt idx="230">
                  <v>-4611.055523011845</v>
                </pt>
                <pt idx="231">
                  <v>-4601.165653941214</v>
                </pt>
                <pt idx="232">
                  <v>-4581.395564728035</v>
                </pt>
                <pt idx="233">
                  <v>-4563.263982198521</v>
                </pt>
                <pt idx="234">
                  <v>-4538.165790986473</v>
                </pt>
                <pt idx="235">
                  <v>-4546.594591762395</v>
                </pt>
                <pt idx="236">
                  <v>-4516.897044460066</v>
                </pt>
                <pt idx="237">
                  <v>-4510.198690568171</v>
                </pt>
                <pt idx="238">
                  <v>-4492.471600728132</v>
                </pt>
                <pt idx="239">
                  <v>-4505.51038235012</v>
                </pt>
                <pt idx="240">
                  <v>-4484.032484397673</v>
                </pt>
              </numCache>
            </numRef>
          </yVal>
          <smooth val="0"/>
        </ser>
        <ser>
          <idx val="3"/>
          <order val="3"/>
          <tx>
            <v>Ice-ocean boundary</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Subsurface_Chart_Data!$G$3:$G$243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Subsurface_Chart_Data!$H$3:$H$243</f>
              <numCache>
                <formatCode>General</formatCode>
                <ptCount val="241"/>
                <pt idx="0">
                  <v>-14418.91709120317</v>
                </pt>
                <pt idx="1">
                  <v>-14438.07032625334</v>
                </pt>
                <pt idx="2">
                  <v>-14444.3460427413</v>
                </pt>
                <pt idx="3">
                  <v>-14428.52123975845</v>
                </pt>
                <pt idx="4">
                  <v>-14453.05608917493</v>
                </pt>
                <pt idx="5">
                  <v>-14439.43362626995</v>
                </pt>
                <pt idx="6">
                  <v>-14448.53098296152</v>
                </pt>
                <pt idx="7">
                  <v>-14451.04349187615</v>
                </pt>
                <pt idx="8">
                  <v>-14428.43940532974</v>
                </pt>
                <pt idx="9">
                  <v>-14442.11340826583</v>
                </pt>
                <pt idx="10">
                  <v>-14430.19820267315</v>
                </pt>
                <pt idx="11">
                  <v>-14414.68461396664</v>
                </pt>
                <pt idx="12">
                  <v>-14417.32116780461</v>
                </pt>
                <pt idx="13">
                  <v>-14400.51285612662</v>
                </pt>
                <pt idx="14">
                  <v>-14398.54606791298</v>
                </pt>
                <pt idx="15">
                  <v>-14392.73816003194</v>
                </pt>
                <pt idx="16">
                  <v>-14381.29296542815</v>
                </pt>
                <pt idx="17">
                  <v>-14360.97390118215</v>
                </pt>
                <pt idx="18">
                  <v>-14373.93874854069</v>
                </pt>
                <pt idx="19">
                  <v>-14378.277365315</v>
                </pt>
                <pt idx="20">
                  <v>-14352.29724530949</v>
                </pt>
                <pt idx="21">
                  <v>-14370.12316479474</v>
                </pt>
                <pt idx="22">
                  <v>-14359.42708212575</v>
                </pt>
                <pt idx="23">
                  <v>-14363.38308229373</v>
                </pt>
                <pt idx="24">
                  <v>-14376.70662345043</v>
                </pt>
                <pt idx="25">
                  <v>-14365.78830767519</v>
                </pt>
                <pt idx="26">
                  <v>-14375.01853111296</v>
                </pt>
                <pt idx="27">
                  <v>-14374.05945377826</v>
                </pt>
                <pt idx="28">
                  <v>-14391.263893767</v>
                </pt>
                <pt idx="29">
                  <v>-14397.98424606007</v>
                </pt>
                <pt idx="30">
                  <v>-14420.25924208522</v>
                </pt>
                <pt idx="31">
                  <v>-14426.31075528174</v>
                </pt>
                <pt idx="32">
                  <v>-14425.79478169259</v>
                </pt>
                <pt idx="33">
                  <v>-14411.13829874169</v>
                </pt>
                <pt idx="34">
                  <v>-14443.13501469738</v>
                </pt>
                <pt idx="35">
                  <v>-14439.18559993974</v>
                </pt>
                <pt idx="36">
                  <v>-14449.17808626281</v>
                </pt>
                <pt idx="37">
                  <v>-14445.63670551673</v>
                </pt>
                <pt idx="38">
                  <v>-14436.95702587731</v>
                </pt>
                <pt idx="39">
                  <v>-14417.72799957557</v>
                </pt>
                <pt idx="40">
                  <v>-14407.88937787309</v>
                </pt>
                <pt idx="41">
                  <v>-14401.70930632222</v>
                </pt>
                <pt idx="42">
                  <v>-14418.20476301484</v>
                </pt>
                <pt idx="43">
                  <v>-14385.2698527418</v>
                </pt>
                <pt idx="44">
                  <v>-14393.35922148808</v>
                </pt>
                <pt idx="45">
                  <v>-14350.46852559076</v>
                </pt>
                <pt idx="46">
                  <v>-14352.61729574875</v>
                </pt>
                <pt idx="47">
                  <v>-14318.99983062167</v>
                </pt>
                <pt idx="48">
                  <v>-14308.85651774103</v>
                </pt>
                <pt idx="49">
                  <v>-14295.33244233969</v>
                </pt>
                <pt idx="50">
                  <v>-14300.4158855701</v>
                </pt>
                <pt idx="51">
                  <v>-14260.54275395931</v>
                </pt>
                <pt idx="52">
                  <v>-14258.21349299659</v>
                </pt>
                <pt idx="53">
                  <v>-14249.64775427259</v>
                </pt>
                <pt idx="54">
                  <v>-14236.40952611411</v>
                </pt>
                <pt idx="55">
                  <v>-14229.16735582466</v>
                </pt>
                <pt idx="56">
                  <v>-14244.03525669502</v>
                </pt>
                <pt idx="57">
                  <v>-14231.90503448152</v>
                </pt>
                <pt idx="58">
                  <v>-14238.815093702</v>
                </pt>
                <pt idx="59">
                  <v>-14260.89612855773</v>
                </pt>
                <pt idx="60">
                  <v>-14268.94431623457</v>
                </pt>
                <pt idx="61">
                  <v>-14288.02662410436</v>
                </pt>
                <pt idx="62">
                  <v>-14289.19610652258</v>
                </pt>
                <pt idx="63">
                  <v>-14322.20015089423</v>
                </pt>
                <pt idx="64">
                  <v>-14327.84068835103</v>
                </pt>
                <pt idx="65">
                  <v>-14356.46748345205</v>
                </pt>
                <pt idx="66">
                  <v>-14375.69428814967</v>
                </pt>
                <pt idx="67">
                  <v>-14385.77903147693</v>
                </pt>
                <pt idx="68">
                  <v>-14419.50621076836</v>
                </pt>
                <pt idx="69">
                  <v>-14432.61478823603</v>
                </pt>
                <pt idx="70">
                  <v>-14459.56476813798</v>
                </pt>
                <pt idx="71">
                  <v>-14455.77741817838</v>
                </pt>
                <pt idx="72">
                  <v>-14480.3145463594</v>
                </pt>
                <pt idx="73">
                  <v>-14490.5285140744</v>
                </pt>
                <pt idx="74">
                  <v>-14501.23763333622</v>
                </pt>
                <pt idx="75">
                  <v>-14511.00128853418</v>
                </pt>
                <pt idx="76">
                  <v>-14495.59169686349</v>
                </pt>
                <pt idx="77">
                  <v>-14496.98572292323</v>
                </pt>
                <pt idx="78">
                  <v>-14533.75630370831</v>
                </pt>
                <pt idx="79">
                  <v>-14525.66962082915</v>
                </pt>
                <pt idx="80">
                  <v>-14553.27775510648</v>
                </pt>
                <pt idx="81">
                  <v>-14546.38002111027</v>
                </pt>
                <pt idx="82">
                  <v>-14560.9982154249</v>
                </pt>
                <pt idx="83">
                  <v>-14590.93478229853</v>
                </pt>
                <pt idx="84">
                  <v>-14585.20310009295</v>
                </pt>
                <pt idx="85">
                  <v>-14604.32692023479</v>
                </pt>
                <pt idx="86">
                  <v>-14647.66236571649</v>
                </pt>
                <pt idx="87">
                  <v>-14667.05231686869</v>
                </pt>
                <pt idx="88">
                  <v>-14663.69998490983</v>
                </pt>
                <pt idx="89">
                  <v>-14699.87210006933</v>
                </pt>
                <pt idx="90">
                  <v>-14714.1584182879</v>
                </pt>
                <pt idx="91">
                  <v>-14731.98157752291</v>
                </pt>
                <pt idx="92">
                  <v>-14765.01180007411</v>
                </pt>
                <pt idx="93">
                  <v>-14795.87028134129</v>
                </pt>
                <pt idx="94">
                  <v>-14808.40225130104</v>
                </pt>
                <pt idx="95">
                  <v>-14819.01705311522</v>
                </pt>
                <pt idx="96">
                  <v>-14860.42177906704</v>
                </pt>
                <pt idx="97">
                  <v>-14865.70321197845</v>
                </pt>
                <pt idx="98">
                  <v>-14890.77061513248</v>
                </pt>
                <pt idx="99">
                  <v>-14911.38745262829</v>
                </pt>
                <pt idx="100">
                  <v>-14938.99426033</v>
                </pt>
                <pt idx="101">
                  <v>-14969.20864515951</v>
                </pt>
                <pt idx="102">
                  <v>-14986.80229187282</v>
                </pt>
                <pt idx="103">
                  <v>-15038.47071442994</v>
                </pt>
                <pt idx="104">
                  <v>-15049.97647950563</v>
                </pt>
                <pt idx="105">
                  <v>-15084.52904427246</v>
                </pt>
                <pt idx="106">
                  <v>-15143.74135272811</v>
                </pt>
                <pt idx="107">
                  <v>-15156.81005384225</v>
                </pt>
                <pt idx="108">
                  <v>-15193.30565775866</v>
                </pt>
                <pt idx="109">
                  <v>-15232.15274806141</v>
                </pt>
                <pt idx="110">
                  <v>-15270.7392669019</v>
                </pt>
                <pt idx="111">
                  <v>-15300.1680976546</v>
                </pt>
                <pt idx="112">
                  <v>-15322.27260712914</v>
                </pt>
                <pt idx="113">
                  <v>-15370.8163727974</v>
                </pt>
                <pt idx="114">
                  <v>-15377.36510424107</v>
                </pt>
                <pt idx="115">
                  <v>-15399.54271163779</v>
                </pt>
                <pt idx="116">
                  <v>-15404.78075856211</v>
                </pt>
                <pt idx="117">
                  <v>-15431.86853872843</v>
                </pt>
                <pt idx="118">
                  <v>-15441.26537718523</v>
                </pt>
                <pt idx="119">
                  <v>-15423.14706135458</v>
                </pt>
                <pt idx="120">
                  <v>-15434.90175213269</v>
                </pt>
                <pt idx="121">
                  <v>-15450.15436755018</v>
                </pt>
                <pt idx="122">
                  <v>-15450.10983767677</v>
                </pt>
                <pt idx="123">
                  <v>-15443.96272049482</v>
                </pt>
                <pt idx="124">
                  <v>-15438.6211756346</v>
                </pt>
                <pt idx="125">
                  <v>-15434.94401738346</v>
                </pt>
                <pt idx="126">
                  <v>-15462.19636698205</v>
                </pt>
                <pt idx="127">
                  <v>-15443.88798179522</v>
                </pt>
                <pt idx="128">
                  <v>-15455.56622278984</v>
                </pt>
                <pt idx="129">
                  <v>-15456.68635224141</v>
                </pt>
                <pt idx="130">
                  <v>-15487.16046219176</v>
                </pt>
                <pt idx="131">
                  <v>-15504.4076138364</v>
                </pt>
                <pt idx="132">
                  <v>-15516.47623412749</v>
                </pt>
                <pt idx="133">
                  <v>-15531.22245801868</v>
                </pt>
                <pt idx="134">
                  <v>-15522.77876630299</v>
                </pt>
                <pt idx="135">
                  <v>-15559.71325627751</v>
                </pt>
                <pt idx="136">
                  <v>-15567.270186542</v>
                </pt>
                <pt idx="137">
                  <v>-15586.52701705587</v>
                </pt>
                <pt idx="138">
                  <v>-15582.58336368205</v>
                </pt>
                <pt idx="139">
                  <v>-15582.59636529414</v>
                </pt>
                <pt idx="140">
                  <v>-15605.45080160787</v>
                </pt>
                <pt idx="141">
                  <v>-15618.1592691375</v>
                </pt>
                <pt idx="142">
                  <v>-15603.11783803927</v>
                </pt>
                <pt idx="143">
                  <v>-15606.80495127967</v>
                </pt>
                <pt idx="144">
                  <v>-15610.56010475718</v>
                </pt>
                <pt idx="145">
                  <v>-15587.03699253716</v>
                </pt>
                <pt idx="146">
                  <v>-15581.24679763458</v>
                </pt>
                <pt idx="147">
                  <v>-15591.07457750605</v>
                </pt>
                <pt idx="148">
                  <v>-15572.77561357384</v>
                </pt>
                <pt idx="149">
                  <v>-15554.17175330666</v>
                </pt>
                <pt idx="150">
                  <v>-15556.4380725955</v>
                </pt>
                <pt idx="151">
                  <v>-15543.43238963229</v>
                </pt>
                <pt idx="152">
                  <v>-15519.82643614111</v>
                </pt>
                <pt idx="153">
                  <v>-15493.88691676859</v>
                </pt>
                <pt idx="154">
                  <v>-15477.50263290478</v>
                </pt>
                <pt idx="155">
                  <v>-15445.40149362999</v>
                </pt>
                <pt idx="156">
                  <v>-15418.06558106659</v>
                </pt>
                <pt idx="157">
                  <v>-15399.15764616569</v>
                </pt>
                <pt idx="158">
                  <v>-15358.22240601574</v>
                </pt>
                <pt idx="159">
                  <v>-15325.65886931908</v>
                </pt>
                <pt idx="160">
                  <v>-15298.0845917817</v>
                </pt>
                <pt idx="161">
                  <v>-15269.40753056406</v>
                </pt>
                <pt idx="162">
                  <v>-15243.8548544121</v>
                </pt>
                <pt idx="163">
                  <v>-15213.88298110334</v>
                </pt>
                <pt idx="164">
                  <v>-15182.55055198985</v>
                </pt>
                <pt idx="165">
                  <v>-15160.92317657608</v>
                </pt>
                <pt idx="166">
                  <v>-15137.87733646706</v>
                </pt>
                <pt idx="167">
                  <v>-15117.36692183767</v>
                </pt>
                <pt idx="168">
                  <v>-15077.2102730043</v>
                </pt>
                <pt idx="169">
                  <v>-15077.69460369085</v>
                </pt>
                <pt idx="170">
                  <v>-15044.66041903719</v>
                </pt>
                <pt idx="171">
                  <v>-15048.02871864556</v>
                </pt>
                <pt idx="172">
                  <v>-15021.77037522473</v>
                </pt>
                <pt idx="173">
                  <v>-14996.71320344989</v>
                </pt>
                <pt idx="174">
                  <v>-15009.68757154033</v>
                </pt>
                <pt idx="175">
                  <v>-14990.70512229523</v>
                </pt>
                <pt idx="176">
                  <v>-14989.65709518419</v>
                </pt>
                <pt idx="177">
                  <v>-14962.36777053193</v>
                </pt>
                <pt idx="178">
                  <v>-14963.48933970446</v>
                </pt>
                <pt idx="179">
                  <v>-14957.96180779668</v>
                </pt>
                <pt idx="180">
                  <v>-14935.24280301341</v>
                </pt>
                <pt idx="181">
                  <v>-14927.93885696681</v>
                </pt>
                <pt idx="182">
                  <v>-14900.4772975251</v>
                </pt>
                <pt idx="183">
                  <v>-14899.18535136159</v>
                </pt>
                <pt idx="184">
                  <v>-14865.38228835747</v>
                </pt>
                <pt idx="185">
                  <v>-14832.43579068597</v>
                </pt>
                <pt idx="186">
                  <v>-14808.45252833262</v>
                </pt>
                <pt idx="187">
                  <v>-14782.67707578216</v>
                </pt>
                <pt idx="188">
                  <v>-14738.23242765449</v>
                </pt>
                <pt idx="189">
                  <v>-14707.45207685315</v>
                </pt>
                <pt idx="190">
                  <v>-14691.44056988867</v>
                </pt>
                <pt idx="191">
                  <v>-14667.57878992478</v>
                </pt>
                <pt idx="192">
                  <v>-14634.61540487177</v>
                </pt>
                <pt idx="193">
                  <v>-14587.24542802724</v>
                </pt>
                <pt idx="194">
                  <v>-14562.84009242955</v>
                </pt>
                <pt idx="195">
                  <v>-14538.65729741616</v>
                </pt>
                <pt idx="196">
                  <v>-14517.20431886105</v>
                </pt>
                <pt idx="197">
                  <v>-14465.60751071009</v>
                </pt>
                <pt idx="198">
                  <v>-14457.14875749389</v>
                </pt>
                <pt idx="199">
                  <v>-14444.44571473639</v>
                </pt>
                <pt idx="200">
                  <v>-14421.3716957116</v>
                </pt>
                <pt idx="201">
                  <v>-14410.52932277614</v>
                </pt>
                <pt idx="202">
                  <v>-14423.32421280072</v>
                </pt>
                <pt idx="203">
                  <v>-14417.78862340636</v>
                </pt>
                <pt idx="204">
                  <v>-14402.52555752637</v>
                </pt>
                <pt idx="205">
                  <v>-14403.19673365668</v>
                </pt>
                <pt idx="206">
                  <v>-14406.00900589103</v>
                </pt>
                <pt idx="207">
                  <v>-14420.33737485911</v>
                </pt>
                <pt idx="208">
                  <v>-14429.3170091014</v>
                </pt>
                <pt idx="209">
                  <v>-14454.31784940987</v>
                </pt>
                <pt idx="210">
                  <v>-14461.64969716686</v>
                </pt>
                <pt idx="211">
                  <v>-14450.12031162774</v>
                </pt>
                <pt idx="212">
                  <v>-14467.92176162272</v>
                </pt>
                <pt idx="213">
                  <v>-14486.90903684283</v>
                </pt>
                <pt idx="214">
                  <v>-14488.62705535999</v>
                </pt>
                <pt idx="215">
                  <v>-14496.88439001302</v>
                </pt>
                <pt idx="216">
                  <v>-14473.24104630381</v>
                </pt>
                <pt idx="217">
                  <v>-14482.13232815153</v>
                </pt>
                <pt idx="218">
                  <v>-14484.7861700487</v>
                </pt>
                <pt idx="219">
                  <v>-14475.49394203273</v>
                </pt>
                <pt idx="220">
                  <v>-14474.58089026549</v>
                </pt>
                <pt idx="221">
                  <v>-14448.73823959726</v>
                </pt>
                <pt idx="222">
                  <v>-14448.08289278325</v>
                </pt>
                <pt idx="223">
                  <v>-14422.31770484941</v>
                </pt>
                <pt idx="224">
                  <v>-14414.27390644219</v>
                </pt>
                <pt idx="225">
                  <v>-14418.37708868726</v>
                </pt>
                <pt idx="226">
                  <v>-14397.33971434964</v>
                </pt>
                <pt idx="227">
                  <v>-14401.64787372049</v>
                </pt>
                <pt idx="228">
                  <v>-14402.86104028278</v>
                </pt>
                <pt idx="229">
                  <v>-14410.45627976571</v>
                </pt>
                <pt idx="230">
                  <v>-14399.26031512111</v>
                </pt>
                <pt idx="231">
                  <v>-14408.53292377112</v>
                </pt>
                <pt idx="232">
                  <v>-14406.22123249475</v>
                </pt>
                <pt idx="233">
                  <v>-14405.38920533039</v>
                </pt>
                <pt idx="234">
                  <v>-14396.1613891879</v>
                </pt>
                <pt idx="235">
                  <v>-14424.63670815447</v>
                </pt>
                <pt idx="236">
                  <v>-14409.06849003634</v>
                </pt>
                <pt idx="237">
                  <v>-14419.07997746522</v>
                </pt>
                <pt idx="238">
                  <v>-14415.82151908674</v>
                </pt>
                <pt idx="239">
                  <v>-14446.88329094121</v>
                </pt>
                <pt idx="240">
                  <v>-14437.78971669281</v>
                </pt>
              </numCache>
            </numRef>
          </yVal>
          <smooth val="0"/>
        </ser>
        <dLbls>
          <showLegendKey val="0"/>
          <showVal val="0"/>
          <showCatName val="0"/>
          <showSerName val="0"/>
          <showPercent val="0"/>
          <showBubbleSize val="0"/>
        </dLbls>
        <axId val="1918580720"/>
        <axId val="1918592240"/>
      </scatterChart>
      <valAx>
        <axId val="191858072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92240"/>
        <crosses val="min"/>
        <crossBetween val="midCat"/>
      </valAx>
      <valAx>
        <axId val="191859224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Elevation relative to reference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072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Scenario Comparison: Thin / Medium / Thick Ice</a:t>
            </a:r>
          </a:p>
        </rich>
      </tx>
      <overlay val="0"/>
    </title>
    <plotArea>
      <layout/>
      <scatterChart>
        <scatterStyle val="lineMarker"/>
        <varyColors val="0"/>
        <ser>
          <idx val="0"/>
          <order val="0"/>
          <tx>
            <v>Thin shell</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Subsurface_Chart_Data!$A$248:$A$488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Subsurface_Chart_Data!$B$248:$B$488</f>
              <numCache>
                <formatCode>General</formatCode>
                <ptCount val="241"/>
                <pt idx="0">
                  <v>7996.088912299519</v>
                </pt>
                <pt idx="1">
                  <v>8001.821515154816</v>
                </pt>
                <pt idx="2">
                  <v>8006.536030344385</v>
                </pt>
                <pt idx="3">
                  <v>8009.598888948561</v>
                </pt>
                <pt idx="4">
                  <v>8015.219090033506</v>
                </pt>
                <pt idx="5">
                  <v>8018.084327288422</v>
                </pt>
                <pt idx="6">
                  <v>8022.298366618998</v>
                </pt>
                <pt idx="7">
                  <v>8025.874624003637</v>
                </pt>
                <pt idx="8">
                  <v>8027.555054345503</v>
                </pt>
                <pt idx="9">
                  <v>8031.481061615159</v>
                </pt>
                <pt idx="10">
                  <v>8033.469381447122</v>
                </pt>
                <pt idx="11">
                  <v>8035.001782376202</v>
                </pt>
                <pt idx="12">
                  <v>8037.544605893131</v>
                </pt>
                <pt idx="13">
                  <v>8038.556845605861</v>
                </pt>
                <pt idx="14">
                  <v>8040.353587525276</v>
                </pt>
                <pt idx="15">
                  <v>8041.673129544521</v>
                </pt>
                <pt idx="16">
                  <v>8042.39528878915</v>
                </pt>
                <pt idx="17">
                  <v>8042.303526685599</v>
                </pt>
                <pt idx="18">
                  <v>8044.248342248726</v>
                </pt>
                <pt idx="19">
                  <v>8045.40287839321</v>
                </pt>
                <pt idx="20">
                  <v>8044.306757465009</v>
                </pt>
                <pt idx="21">
                  <v>8045.972356978131</v>
                </pt>
                <pt idx="22">
                  <v>8045.520933310673</v>
                </pt>
                <pt idx="23">
                  <v>8045.87604864498</v>
                </pt>
                <pt idx="24">
                  <v>8046.689005411757</v>
                </pt>
                <pt idx="25">
                  <v>8045.698733138266</v>
                </pt>
                <pt idx="26">
                  <v>8045.913337720782</v>
                </pt>
                <pt idx="27">
                  <v>8045.294230654216</v>
                </pt>
                <pt idx="28">
                  <v>8045.767723882408</v>
                </pt>
                <pt idx="29">
                  <v>8045.410773437156</v>
                </pt>
                <pt idx="30">
                  <v>8045.994698136337</v>
                </pt>
                <pt idx="31">
                  <v>8045.386241685816</v>
                </pt>
                <pt idx="32">
                  <v>8044.251327351211</v>
                </pt>
                <pt idx="33">
                  <v>8042.092681745813</v>
                </pt>
                <pt idx="34">
                  <v>8043.031259389852</v>
                </pt>
                <pt idx="35">
                  <v>8041.503126501602</v>
                </pt>
                <pt idx="36">
                  <v>8040.893442592906</v>
                </pt>
                <pt idx="37">
                  <v>8039.362256559761</v>
                </pt>
                <pt idx="38">
                  <v>8037.492797292804</v>
                </pt>
                <pt idx="39">
                  <v>8034.935984604644</v>
                </pt>
                <pt idx="40">
                  <v>8033.055222966546</v>
                </pt>
                <pt idx="41">
                  <v>8031.480101521523</v>
                </pt>
                <pt idx="42">
                  <v>8031.511934740909</v>
                </pt>
                <pt idx="43">
                  <v>8028.297289467352</v>
                </pt>
                <pt idx="44">
                  <v>8027.962690900118</v>
                </pt>
                <pt idx="45">
                  <v>8024.310620765768</v>
                </pt>
                <pt idx="46">
                  <v>8023.843308857291</v>
                </pt>
                <pt idx="47">
                  <v>8021.119365335556</v>
                </pt>
                <pt idx="48">
                  <v>8020.156442195234</v>
                </pt>
                <pt idx="49">
                  <v>8019.156720754509</v>
                </pt>
                <pt idx="50">
                  <v>8019.621129085209</v>
                </pt>
                <pt idx="51">
                  <v>8017.271697604839</v>
                </pt>
                <pt idx="52">
                  <v>8017.695811357779</v>
                </pt>
                <pt idx="53">
                  <v>8017.950908012919</v>
                </pt>
                <pt idx="54">
                  <v>8018.156655620427</v>
                </pt>
                <pt idx="55">
                  <v>8019.047133377165</v>
                </pt>
                <pt idx="56">
                  <v>8021.723638918307</v>
                </pt>
                <pt idx="57">
                  <v>8022.881478893372</v>
                </pt>
                <pt idx="58">
                  <v>8025.641856664681</v>
                </pt>
                <pt idx="59">
                  <v>8029.754305631838</v>
                </pt>
                <pt idx="60">
                  <v>8033.256420538498</v>
                </pt>
                <pt idx="61">
                  <v>8037.850672025416</v>
                </pt>
                <pt idx="62">
                  <v>8041.590406655326</v>
                </pt>
                <pt idx="63">
                  <v>8047.843442933746</v>
                </pt>
                <pt idx="64">
                  <v>8052.618126727684</v>
                </pt>
                <pt idx="65">
                  <v>8059.321184591169</v>
                </pt>
                <pt idx="66">
                  <v>8065.770106179872</v>
                </pt>
                <pt idx="67">
                  <v>8071.986345473626</v>
                </pt>
                <pt idx="68">
                  <v>8080.187357331415</v>
                </pt>
                <pt idx="69">
                  <v>8087.385657499625</v>
                </pt>
                <pt idx="70">
                  <v>8095.909883748433</v>
                </pt>
                <pt idx="71">
                  <v>8102.749079407444</v>
                </pt>
                <pt idx="72">
                  <v>8111.891547287535</v>
                </pt>
                <pt idx="73">
                  <v>8120.454712106832</v>
                </pt>
                <pt idx="74">
                  <v>8129.436436959171</v>
                </pt>
                <pt idx="75">
                  <v>8138.735358937695</v>
                </pt>
                <pt idx="76">
                  <v>8146.709947772641</v>
                </pt>
                <pt idx="77">
                  <v>8156.189360286508</v>
                </pt>
                <pt idx="78">
                  <v>8168.420937880536</v>
                </pt>
                <pt idx="79">
                  <v>8177.977217686575</v>
                </pt>
                <pt idx="80">
                  <v>8190.289834213469</v>
                </pt>
                <pt idx="81">
                  <v>8200.60700989486</v>
                </pt>
                <pt idx="82">
                  <v>8212.701549419578</v>
                </pt>
                <pt idx="83">
                  <v>8226.142770509023</v>
                </pt>
                <pt idx="84">
                  <v>8237.473834835606</v>
                </pt>
                <pt idx="85">
                  <v>8250.768839943496</v>
                </pt>
                <pt idx="86">
                  <v>8265.969507501748</v>
                </pt>
                <pt idx="87">
                  <v>8279.807482504884</v>
                </pt>
                <pt idx="88">
                  <v>8292.347579875761</v>
                </pt>
                <pt idx="89">
                  <v>8307.778296695627</v>
                </pt>
                <pt idx="90">
                  <v>8321.933762091852</v>
                </pt>
                <pt idx="91">
                  <v>8336.512423282888</v>
                </pt>
                <pt idx="92">
                  <v>8352.283166129864</v>
                </pt>
                <pt idx="93">
                  <v>8368.052164581079</v>
                </pt>
                <pt idx="94">
                  <v>8382.707683419376</v>
                </pt>
                <pt idx="95">
                  <v>8397.336953082451</v>
                </pt>
                <pt idx="96">
                  <v>8414.127523107381</v>
                </pt>
                <pt idx="97">
                  <v>8428.537756898164</v>
                </pt>
                <pt idx="98">
                  <v>8444.321525428157</v>
                </pt>
                <pt idx="99">
                  <v>8459.818996517155</v>
                </pt>
                <pt idx="100">
                  <v>8475.779809867217</v>
                </pt>
                <pt idx="101">
                  <v>8491.884620437115</v>
                </pt>
                <pt idx="102">
                  <v>8507.081317651424</v>
                </pt>
                <pt idx="103">
                  <v>8524.500228871209</v>
                </pt>
                <pt idx="104">
                  <v>8539.103321046068</v>
                </pt>
                <pt idx="105">
                  <v>8555.136226679006</v>
                </pt>
                <pt idx="106">
                  <v>8572.684138800305</v>
                </pt>
                <pt idx="107">
                  <v>8586.941055929334</v>
                </pt>
                <pt idx="108">
                  <v>8602.582505264356</v>
                </pt>
                <pt idx="109">
                  <v>8618.161629126793</v>
                </pt>
                <pt idx="110">
                  <v>8633.478901447081</v>
                </pt>
                <pt idx="111">
                  <v>8647.910577927321</v>
                </pt>
                <pt idx="112">
                  <v>8661.558044637015</v>
                </pt>
                <pt idx="113">
                  <v>8676.679781890896</v>
                </pt>
                <pt idx="114">
                  <v>8688.631887758374</v>
                </pt>
                <pt idx="115">
                  <v>8701.285424554593</v>
                </pt>
                <pt idx="116">
                  <v>8712.420071756085</v>
                </pt>
                <pt idx="117">
                  <v>8724.635889998248</v>
                </pt>
                <pt idx="118">
                  <v>8735.24288308498</v>
                </pt>
                <pt idx="119">
                  <v>8743.558916414528</v>
                </pt>
                <pt idx="120">
                  <v>8753.442379397051</v>
                </pt>
                <pt idx="121">
                  <v>8763.094751773006</v>
                </pt>
                <pt idx="122">
                  <v>8771.230319953058</v>
                </pt>
                <pt idx="123">
                  <v>8778.45475968897</v>
                </pt>
                <pt idx="124">
                  <v>8785.220212838849</v>
                </pt>
                <pt idx="125">
                  <v>8791.57115773899</v>
                </pt>
                <pt idx="126">
                  <v>8799.471709096597</v>
                </pt>
                <pt idx="127">
                  <v>8803.743850808403</v>
                </pt>
                <pt idx="128">
                  <v>8809.47979551601</v>
                </pt>
                <pt idx="129">
                  <v>8813.931494756434</v>
                </pt>
                <pt idx="130">
                  <v>8819.78633485516</v>
                </pt>
                <pt idx="131">
                  <v>8824.160894534049</v>
                </pt>
                <pt idx="132">
                  <v>8827.59256292369</v>
                </pt>
                <pt idx="133">
                  <v>8830.606863557579</v>
                </pt>
                <pt idx="134">
                  <v>8831.452629000176</v>
                </pt>
                <pt idx="135">
                  <v>8834.758382189251</v>
                </pt>
                <pt idx="136">
                  <v>8835.473151995233</v>
                </pt>
                <pt idx="137">
                  <v>8836.370944056218</v>
                </pt>
                <pt idx="138">
                  <v>8835.09508379105</v>
                </pt>
                <pt idx="139">
                  <v>8833.481656457074</v>
                </pt>
                <pt idx="140">
                  <v>8832.809151307309</v>
                </pt>
                <pt idx="141">
                  <v>8830.853554304658</v>
                </pt>
                <pt idx="142">
                  <v>8826.431045158495</v>
                </pt>
                <pt idx="143">
                  <v>8822.687296629467</v>
                </pt>
                <pt idx="144">
                  <v>8818.369352865468</v>
                </pt>
                <pt idx="145">
                  <v>8811.638675122555</v>
                </pt>
                <pt idx="146">
                  <v>8805.545098242746</v>
                </pt>
                <pt idx="147">
                  <v>8799.956423453128</v>
                </pt>
                <pt idx="148">
                  <v>8791.929637839859</v>
                </pt>
                <pt idx="149">
                  <v>8783.356604592489</v>
                </pt>
                <pt idx="150">
                  <v>8775.681202365238</v>
                </pt>
                <pt idx="151">
                  <v>8766.476812868381</v>
                </pt>
                <pt idx="152">
                  <v>8756.074444534455</v>
                </pt>
                <pt idx="153">
                  <v>8745.048785128491</v>
                </pt>
                <pt idx="154">
                  <v>8734.219995300244</v>
                </pt>
                <pt idx="155">
                  <v>8721.899027690812</v>
                </pt>
                <pt idx="156">
                  <v>8709.487988257199</v>
                </pt>
                <pt idx="157">
                  <v>8697.253636372301</v>
                </pt>
                <pt idx="158">
                  <v>8683.158918173751</v>
                </pt>
                <pt idx="159">
                  <v>8669.277717005751</v>
                </pt>
                <pt idx="160">
                  <v>8655.402741628599</v>
                </pt>
                <pt idx="161">
                  <v>8641.144189619617</v>
                </pt>
                <pt idx="162">
                  <v>8626.809712809134</v>
                </pt>
                <pt idx="163">
                  <v>8611.912324278874</v>
                </pt>
                <pt idx="164">
                  <v>8596.681502888743</v>
                </pt>
                <pt idx="165">
                  <v>8581.887846460644</v>
                </pt>
                <pt idx="166">
                  <v>8566.803457067786</v>
                </pt>
                <pt idx="167">
                  <v>8551.719012452904</v>
                </pt>
                <pt idx="168">
                  <v>8535.160029140263</v>
                </pt>
                <pt idx="169">
                  <v>8521.222369569274</v>
                </pt>
                <pt idx="170">
                  <v>8504.920871636758</v>
                </pt>
                <pt idx="171">
                  <v>8491.002096269993</v>
                </pt>
                <pt idx="172">
                  <v>8475.0299239335</v>
                </pt>
                <pt idx="173">
                  <v>8459.110188473867</v>
                </pt>
                <pt idx="174">
                  <v>8445.753967422725</v>
                </pt>
                <pt idx="175">
                  <v>8430.257144364587</v>
                </pt>
                <pt idx="176">
                  <v>8416.012436355251</v>
                </pt>
                <pt idx="177">
                  <v>8400.058566450718</v>
                </pt>
                <pt idx="178">
                  <v>8386.109077440136</v>
                </pt>
                <pt idx="179">
                  <v>8371.817556820506</v>
                </pt>
                <pt idx="180">
                  <v>8356.493111128899</v>
                </pt>
                <pt idx="181">
                  <v>8342.358748036087</v>
                </pt>
                <pt idx="182">
                  <v>8327.031801321893</v>
                </pt>
                <pt idx="183">
                  <v>8313.660809352465</v>
                </pt>
                <pt idx="184">
                  <v>8298.300995478645</v>
                </pt>
                <pt idx="185">
                  <v>8283.224175964537</v>
                </pt>
                <pt idx="186">
                  <v>8268.995190802889</v>
                </pt>
                <pt idx="187">
                  <v>8254.90407538211</v>
                </pt>
                <pt idx="188">
                  <v>8239.826570328545</v>
                </pt>
                <pt idx="189">
                  <v>8225.96143205726</v>
                </pt>
                <pt idx="190">
                  <v>8213.397212905</v>
                </pt>
                <pt idx="191">
                  <v>8200.619169944104</v>
                </pt>
                <pt idx="192">
                  <v>8187.554890852266</v>
                </pt>
                <pt idx="193">
                  <v>8173.857209666211</v>
                </pt>
                <pt idx="194">
                  <v>8162.060503251606</v>
                </pt>
                <pt idx="195">
                  <v>8150.637871081966</v>
                </pt>
                <pt idx="196">
                  <v>8139.766847701806</v>
                </pt>
                <pt idx="197">
                  <v>8127.23418652605</v>
                </pt>
                <pt idx="198">
                  <v>8117.995768944417</v>
                </pt>
                <pt idx="199">
                  <v>8108.856315804299</v>
                </pt>
                <pt idx="200">
                  <v>8099.406077688131</v>
                </pt>
                <pt idx="201">
                  <v>8091.1747558352</v>
                </pt>
                <pt idx="202">
                  <v>8084.934726296439</v>
                </pt>
                <pt idx="203">
                  <v>8077.852290432748</v>
                </pt>
                <pt idx="204">
                  <v>8070.508467801601</v>
                </pt>
                <pt idx="205">
                  <v>8064.635473836378</v>
                </pt>
                <pt idx="206">
                  <v>8059.299586653292</v>
                </pt>
                <pt idx="207">
                  <v>8055.130961604242</v>
                </pt>
                <pt idx="208">
                  <v>8050.98644292235</v>
                </pt>
                <pt idx="209">
                  <v>8048.304447046679</v>
                </pt>
                <pt idx="210">
                  <v>8044.803486324438</v>
                </pt>
                <pt idx="211">
                  <v>8040.396205327817</v>
                </pt>
                <pt idx="212">
                  <v>8038.329976999688</v>
                </pt>
                <pt idx="213">
                  <v>8036.695223815555</v>
                </pt>
                <pt idx="214">
                  <v>8034.236045042047</v>
                </pt>
                <pt idx="215">
                  <v>8032.55040513217</v>
                </pt>
                <pt idx="216">
                  <v>8029.031010021199</v>
                </pt>
                <pt idx="217">
                  <v>8028.018447367374</v>
                </pt>
                <pt idx="218">
                  <v>8026.88160655661</v>
                </pt>
                <pt idx="219">
                  <v>8025.221975291202</v>
                </pt>
                <pt idx="220">
                  <v>8024.398878035481</v>
                </pt>
                <pt idx="221">
                  <v>8022.148442197804</v>
                </pt>
                <pt idx="222">
                  <v>8021.841184011073</v>
                </pt>
                <pt idx="223">
                  <v>8020.064809908074</v>
                </pt>
                <pt idx="224">
                  <v>8019.696865887585</v>
                </pt>
                <pt idx="225">
                  <v>8020.345031907515</v>
                </pt>
                <pt idx="226">
                  <v>8019.474647395656</v>
                </pt>
                <pt idx="227">
                  <v>8020.479357501349</v>
                </pt>
                <pt idx="228">
                  <v>8021.421585341412</v>
                </pt>
                <pt idx="229">
                  <v>8022.924691447567</v>
                </pt>
                <pt idx="230">
                  <v>8023.271506241717</v>
                </pt>
                <pt idx="231">
                  <v>8025.096856175132</v>
                </pt>
                <pt idx="232">
                  <v>8026.218825969351</v>
                </pt>
                <pt idx="233">
                  <v>8027.502906598964</v>
                </pt>
                <pt idx="234">
                  <v>8028.26526395272</v>
                </pt>
                <pt idx="235">
                  <v>8031.602931464826</v>
                </pt>
                <pt idx="236">
                  <v>8031.977949506607</v>
                </pt>
                <pt idx="237">
                  <v>8034.076707923607</v>
                </pt>
                <pt idx="238">
                  <v>8035.259208302732</v>
                </pt>
                <pt idx="239">
                  <v>8038.724269050503</v>
                </pt>
                <pt idx="240">
                  <v>8039.426300337827</v>
                </pt>
              </numCache>
            </numRef>
          </yVal>
          <smooth val="0"/>
        </ser>
        <ser>
          <idx val="1"/>
          <order val="1"/>
          <tx>
            <v>Medium shell</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Subsurface_Chart_Data!$C$248:$C$488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Subsurface_Chart_Data!$D$248:$D$488</f>
              <numCache>
                <formatCode>General</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0"/>
        </ser>
        <ser>
          <idx val="2"/>
          <order val="2"/>
          <tx>
            <v>Thick shell</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Subsurface_Chart_Data!$E$248:$E$488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Subsurface_Chart_Data!$F$248:$F$488</f>
              <numCache>
                <formatCode>General</formatCode>
                <ptCount val="241"/>
                <pt idx="0">
                  <v>25442.10108458938</v>
                </pt>
                <pt idx="1">
                  <v>25460.3411845835</v>
                </pt>
                <pt idx="2">
                  <v>25475.34191473213</v>
                </pt>
                <pt idx="3">
                  <v>25485.08737392724</v>
                </pt>
                <pt idx="4">
                  <v>25502.96983192479</v>
                </pt>
                <pt idx="5">
                  <v>25512.08649591771</v>
                </pt>
                <pt idx="6">
                  <v>25525.49480287863</v>
                </pt>
                <pt idx="7">
                  <v>25536.87380364793</v>
                </pt>
                <pt idx="8">
                  <v>25542.22062746296</v>
                </pt>
                <pt idx="9">
                  <v>25554.7124687755</v>
                </pt>
                <pt idx="10">
                  <v>25561.03894096812</v>
                </pt>
                <pt idx="11">
                  <v>25565.91476210609</v>
                </pt>
                <pt idx="12">
                  <v>25574.00556420541</v>
                </pt>
                <pt idx="13">
                  <v>25577.22632692774</v>
                </pt>
                <pt idx="14">
                  <v>25582.94323303497</v>
                </pt>
                <pt idx="15">
                  <v>25587.14177582347</v>
                </pt>
                <pt idx="16">
                  <v>25589.4395552382</v>
                </pt>
                <pt idx="17">
                  <v>25589.14758490872</v>
                </pt>
                <pt idx="18">
                  <v>25595.33563442776</v>
                </pt>
                <pt idx="19">
                  <v>25599.00915852385</v>
                </pt>
                <pt idx="20">
                  <v>25595.52150102503</v>
                </pt>
                <pt idx="21">
                  <v>25600.82113583951</v>
                </pt>
                <pt idx="22">
                  <v>25599.38478780668</v>
                </pt>
                <pt idx="23">
                  <v>25600.51470023403</v>
                </pt>
                <pt idx="24">
                  <v>25603.10138085559</v>
                </pt>
                <pt idx="25">
                  <v>25599.95051453084</v>
                </pt>
                <pt idx="26">
                  <v>25600.63334729339</v>
                </pt>
                <pt idx="27">
                  <v>25598.6634611725</v>
                </pt>
                <pt idx="28">
                  <v>25600.17003053493</v>
                </pt>
                <pt idx="29">
                  <v>25599.03427911822</v>
                </pt>
                <pt idx="30">
                  <v>25600.89222134289</v>
                </pt>
                <pt idx="31">
                  <v>25598.95622354578</v>
                </pt>
                <pt idx="32">
                  <v>25595.34513248112</v>
                </pt>
                <pt idx="33">
                  <v>25588.47671464577</v>
                </pt>
                <pt idx="34">
                  <v>25591.46309805862</v>
                </pt>
                <pt idx="35">
                  <v>25586.60085705055</v>
                </pt>
                <pt idx="36">
                  <v>25584.6609537047</v>
                </pt>
                <pt idx="37">
                  <v>25579.78899814469</v>
                </pt>
                <pt idx="38">
                  <v>25573.84071865892</v>
                </pt>
                <pt idx="39">
                  <v>25565.70540556023</v>
                </pt>
                <pt idx="40">
                  <v>25559.72116398446</v>
                </pt>
                <pt idx="41">
                  <v>25554.70941393211</v>
                </pt>
                <pt idx="42">
                  <v>25554.81070144834</v>
                </pt>
                <pt idx="43">
                  <v>25544.58228466885</v>
                </pt>
                <pt idx="44">
                  <v>25543.51765286401</v>
                </pt>
                <pt idx="45">
                  <v>25531.89742970926</v>
                </pt>
                <pt idx="46">
                  <v>25530.41052818229</v>
                </pt>
                <pt idx="47">
                  <v>25521.74343515858</v>
                </pt>
                <pt idx="48">
                  <v>25518.67958880302</v>
                </pt>
                <pt idx="49">
                  <v>25515.49865694616</v>
                </pt>
                <pt idx="50">
                  <v>25516.97631981657</v>
                </pt>
                <pt idx="51">
                  <v>25509.50085601539</v>
                </pt>
                <pt idx="52">
                  <v>25510.85030886566</v>
                </pt>
                <pt idx="53">
                  <v>25511.6619800411</v>
                </pt>
                <pt idx="54">
                  <v>25512.31663151954</v>
                </pt>
                <pt idx="55">
                  <v>25515.14996983643</v>
                </pt>
                <pt idx="56">
                  <v>25523.66612383098</v>
                </pt>
                <pt idx="57">
                  <v>25527.35016011527</v>
                </pt>
                <pt idx="58">
                  <v>25536.13318029671</v>
                </pt>
                <pt idx="59">
                  <v>25549.21824519221</v>
                </pt>
                <pt idx="60">
                  <v>25560.36133807704</v>
                </pt>
                <pt idx="61">
                  <v>25574.97941098996</v>
                </pt>
                <pt idx="62">
                  <v>25586.87856663058</v>
                </pt>
                <pt idx="63">
                  <v>25606.77459115283</v>
                </pt>
                <pt idx="64">
                  <v>25621.96676686081</v>
                </pt>
                <pt idx="65">
                  <v>25643.29467824463</v>
                </pt>
                <pt idx="66">
                  <v>25663.81397420868</v>
                </pt>
                <pt idx="67">
                  <v>25683.59291741608</v>
                </pt>
                <pt idx="68">
                  <v>25709.6870460545</v>
                </pt>
                <pt idx="69">
                  <v>25732.5907284079</v>
                </pt>
                <pt idx="70">
                  <v>25759.71326647228</v>
                </pt>
                <pt idx="71">
                  <v>25781.47434356914</v>
                </pt>
                <pt idx="72">
                  <v>25810.5640140967</v>
                </pt>
                <pt idx="73">
                  <v>25837.81044761264</v>
                </pt>
                <pt idx="74">
                  <v>25866.3886630519</v>
                </pt>
                <pt idx="75">
                  <v>25895.97614207448</v>
                </pt>
                <pt idx="76">
                  <v>25921.34983382203</v>
                </pt>
                <pt idx="77">
                  <v>25951.51160091161</v>
                </pt>
                <pt idx="78">
                  <v>25990.43025689261</v>
                </pt>
                <pt idx="79">
                  <v>26020.83660173001</v>
                </pt>
                <pt idx="80">
                  <v>26060.01310886104</v>
                </pt>
                <pt idx="81">
                  <v>26092.8404860291</v>
                </pt>
                <pt idx="82">
                  <v>26131.32311178956</v>
                </pt>
                <pt idx="83">
                  <v>26174.0906334378</v>
                </pt>
                <pt idx="84">
                  <v>26210.14401993147</v>
                </pt>
                <pt idx="85">
                  <v>26252.44630891112</v>
                </pt>
                <pt idx="86">
                  <v>26300.81206932374</v>
                </pt>
                <pt idx="87">
                  <v>26344.84198978826</v>
                </pt>
                <pt idx="88">
                  <v>26384.7422996047</v>
                </pt>
                <pt idx="89">
                  <v>26433.84003494063</v>
                </pt>
                <pt idx="90">
                  <v>26478.88015211044</v>
                </pt>
                <pt idx="91">
                  <v>26525.26680135464</v>
                </pt>
                <pt idx="92">
                  <v>26575.44643768593</v>
                </pt>
                <pt idx="93">
                  <v>26625.62052366707</v>
                </pt>
                <pt idx="94">
                  <v>26672.25171997074</v>
                </pt>
                <pt idx="95">
                  <v>26718.79939617143</v>
                </pt>
                <pt idx="96">
                  <v>26772.22393715985</v>
                </pt>
                <pt idx="97">
                  <v>26818.07468103961</v>
                </pt>
                <pt idx="98">
                  <v>26868.29576272595</v>
                </pt>
                <pt idx="99">
                  <v>26917.60589800913</v>
                </pt>
                <pt idx="100">
                  <v>26968.39030412296</v>
                </pt>
                <pt idx="101">
                  <v>27019.632883209</v>
                </pt>
                <pt idx="102">
                  <v>27067.98601070908</v>
                </pt>
                <pt idx="103">
                  <v>27123.40981913567</v>
                </pt>
                <pt idx="104">
                  <v>27169.87420332839</v>
                </pt>
                <pt idx="105">
                  <v>27220.88799397865</v>
                </pt>
                <pt idx="106">
                  <v>27276.72225981915</v>
                </pt>
                <pt idx="107">
                  <v>27322.08517795697</v>
                </pt>
                <pt idx="108">
                  <v>27371.85342584113</v>
                </pt>
                <pt idx="109">
                  <v>27421.42336540343</v>
                </pt>
                <pt idx="110">
                  <v>27470.16014096798</v>
                </pt>
                <pt idx="111">
                  <v>27516.07911158693</v>
                </pt>
                <pt idx="112">
                  <v>27559.50286929959</v>
                </pt>
                <pt idx="113">
                  <v>27607.61748783466</v>
                </pt>
                <pt idx="114">
                  <v>27645.64691559483</v>
                </pt>
                <pt idx="115">
                  <v>27685.90816903734</v>
                </pt>
                <pt idx="116">
                  <v>27721.33659195118</v>
                </pt>
                <pt idx="117">
                  <v>27760.20510453988</v>
                </pt>
                <pt idx="118">
                  <v>27793.95462799766</v>
                </pt>
                <pt idx="119">
                  <v>27820.41473404623</v>
                </pt>
                <pt idx="120">
                  <v>27851.86211626334</v>
                </pt>
                <pt idx="121">
                  <v>27882.57421018683</v>
                </pt>
                <pt idx="122">
                  <v>27908.46010894154</v>
                </pt>
                <pt idx="123">
                  <v>27931.44696264672</v>
                </pt>
                <pt idx="124">
                  <v>27952.97340448725</v>
                </pt>
                <pt idx="125">
                  <v>27973.18095644224</v>
                </pt>
                <pt idx="126">
                  <v>27998.31907439826</v>
                </pt>
                <pt idx="127">
                  <v>28011.91225257219</v>
                </pt>
                <pt idx="128">
                  <v>28030.16298573276</v>
                </pt>
                <pt idx="129">
                  <v>28044.32748331593</v>
                </pt>
                <pt idx="130">
                  <v>28062.95651999369</v>
                </pt>
                <pt idx="131">
                  <v>28076.87557351743</v>
                </pt>
                <pt idx="132">
                  <v>28087.79451839356</v>
                </pt>
                <pt idx="133">
                  <v>28097.38547495593</v>
                </pt>
                <pt idx="134">
                  <v>28100.07654681874</v>
                </pt>
                <pt idx="135">
                  <v>28110.59485242034</v>
                </pt>
                <pt idx="136">
                  <v>28112.86911998483</v>
                </pt>
                <pt idx="137">
                  <v>28115.72573108796</v>
                </pt>
                <pt idx="138">
                  <v>28111.66617569879</v>
                </pt>
                <pt idx="139">
                  <v>28106.5325432725</v>
                </pt>
                <pt idx="140">
                  <v>28104.39275415961</v>
                </pt>
                <pt idx="141">
                  <v>28098.17040006027</v>
                </pt>
                <pt idx="142">
                  <v>28084.09878004975</v>
                </pt>
                <pt idx="143">
                  <v>28072.18685291193</v>
                </pt>
                <pt idx="144">
                  <v>28058.44794093558</v>
                </pt>
                <pt idx="145">
                  <v>28037.03214811721</v>
                </pt>
                <pt idx="146">
                  <v>28017.64349440873</v>
                </pt>
                <pt idx="147">
                  <v>27999.86134735086</v>
                </pt>
                <pt idx="148">
                  <v>27974.32157494501</v>
                </pt>
                <pt idx="149">
                  <v>27947.04374188519</v>
                </pt>
                <pt idx="150">
                  <v>27922.62200752576</v>
                </pt>
                <pt idx="151">
                  <v>27893.33531367212</v>
                </pt>
                <pt idx="152">
                  <v>27860.23686897326</v>
                </pt>
                <pt idx="153">
                  <v>27825.15522540883</v>
                </pt>
                <pt idx="154">
                  <v>27790.69998504622</v>
                </pt>
                <pt idx="155">
                  <v>27751.49690628894</v>
                </pt>
                <pt idx="156">
                  <v>27712.00723536381</v>
                </pt>
                <pt idx="157">
                  <v>27673.07975209368</v>
                </pt>
                <pt idx="158">
                  <v>27628.23292146193</v>
                </pt>
                <pt idx="159">
                  <v>27584.06546320011</v>
                </pt>
                <pt idx="160">
                  <v>27539.91781427281</v>
                </pt>
                <pt idx="161">
                  <v>27494.54969424423</v>
                </pt>
                <pt idx="162">
                  <v>27448.93999530179</v>
                </pt>
                <pt idx="163">
                  <v>27401.5392136146</v>
                </pt>
                <pt idx="164">
                  <v>27353.07750919145</v>
                </pt>
                <pt idx="165">
                  <v>27306.00678419296</v>
                </pt>
                <pt idx="166">
                  <v>27258.01099976114</v>
                </pt>
                <pt idx="167">
                  <v>27210.01503962287</v>
                </pt>
                <pt idx="168">
                  <v>27157.32736544629</v>
                </pt>
                <pt idx="169">
                  <v>27112.98026681133</v>
                </pt>
                <pt idx="170">
                  <v>27061.11186429877</v>
                </pt>
                <pt idx="171">
                  <v>27016.82485176816</v>
                </pt>
                <pt idx="172">
                  <v>26966.00430342477</v>
                </pt>
                <pt idx="173">
                  <v>26915.35059968958</v>
                </pt>
                <pt idx="174">
                  <v>26872.85353270866</v>
                </pt>
                <pt idx="175">
                  <v>26823.54545934186</v>
                </pt>
                <pt idx="176">
                  <v>26778.22138840307</v>
                </pt>
                <pt idx="177">
                  <v>26727.45907507047</v>
                </pt>
                <pt idx="178">
                  <v>26683.07433730952</v>
                </pt>
                <pt idx="179">
                  <v>26637.60131715616</v>
                </pt>
                <pt idx="180">
                  <v>26588.84171722831</v>
                </pt>
                <pt idx="181">
                  <v>26543.86874375118</v>
                </pt>
                <pt idx="182">
                  <v>26495.1011860242</v>
                </pt>
                <pt idx="183">
                  <v>26452.55712066693</v>
                </pt>
                <pt idx="184">
                  <v>26403.68498561387</v>
                </pt>
                <pt idx="185">
                  <v>26355.71328715989</v>
                </pt>
                <pt idx="186">
                  <v>26310.43924346374</v>
                </pt>
                <pt idx="187">
                  <v>26265.6038762158</v>
                </pt>
                <pt idx="188">
                  <v>26217.62999649992</v>
                </pt>
                <pt idx="189">
                  <v>26173.51364745491</v>
                </pt>
                <pt idx="190">
                  <v>26133.53658651591</v>
                </pt>
                <pt idx="191">
                  <v>26092.87917709487</v>
                </pt>
                <pt idx="192">
                  <v>26051.31101634812</v>
                </pt>
                <pt idx="193">
                  <v>26007.72748530158</v>
                </pt>
                <pt idx="194">
                  <v>25970.19251034602</v>
                </pt>
                <pt idx="195">
                  <v>25933.84777162443</v>
                </pt>
                <pt idx="196">
                  <v>25899.25815177847</v>
                </pt>
                <pt idx="197">
                  <v>25859.38150258288</v>
                </pt>
                <pt idx="198">
                  <v>25829.98653755042</v>
                </pt>
                <pt idx="199">
                  <v>25800.90645937731</v>
                </pt>
                <pt idx="200">
                  <v>25770.83751991678</v>
                </pt>
                <pt idx="201">
                  <v>25744.64695038473</v>
                </pt>
                <pt idx="202">
                  <v>25724.79231094322</v>
                </pt>
                <pt idx="203">
                  <v>25702.25728774056</v>
                </pt>
                <pt idx="204">
                  <v>25678.89057936873</v>
                </pt>
                <pt idx="205">
                  <v>25660.20378038847</v>
                </pt>
                <pt idx="206">
                  <v>25643.2259575332</v>
                </pt>
                <pt idx="207">
                  <v>25629.96215055895</v>
                </pt>
                <pt idx="208">
                  <v>25616.77504566202</v>
                </pt>
                <pt idx="209">
                  <v>25608.24142242125</v>
                </pt>
                <pt idx="210">
                  <v>25597.10200194139</v>
                </pt>
                <pt idx="211">
                  <v>25583.07883513396</v>
                </pt>
                <pt idx="212">
                  <v>25576.50447227173</v>
                </pt>
                <pt idx="213">
                  <v>25571.30298486767</v>
                </pt>
                <pt idx="214">
                  <v>25563.47832513379</v>
                </pt>
                <pt idx="215">
                  <v>25558.11492542054</v>
                </pt>
                <pt idx="216">
                  <v>25546.91685006745</v>
                </pt>
                <pt idx="217">
                  <v>25543.69505980528</v>
                </pt>
                <pt idx="218">
                  <v>25540.07783904376</v>
                </pt>
                <pt idx="219">
                  <v>25534.79719410837</v>
                </pt>
                <pt idx="220">
                  <v>25532.17824829471</v>
                </pt>
                <pt idx="221">
                  <v>25525.01777062937</v>
                </pt>
                <pt idx="222">
                  <v>25524.04013094432</v>
                </pt>
                <pt idx="223">
                  <v>25518.38803152569</v>
                </pt>
                <pt idx="224">
                  <v>25517.21730055141</v>
                </pt>
                <pt idx="225">
                  <v>25519.27964697845</v>
                </pt>
                <pt idx="226">
                  <v>25516.51024171345</v>
                </pt>
                <pt idx="227">
                  <v>25519.7070465952</v>
                </pt>
                <pt idx="228">
                  <v>25522.70504426813</v>
                </pt>
                <pt idx="229">
                  <v>25527.48765460589</v>
                </pt>
                <pt idx="230">
                  <v>25528.59115622364</v>
                </pt>
                <pt idx="231">
                  <v>25534.39908782996</v>
                </pt>
                <pt idx="232">
                  <v>25537.96899172066</v>
                </pt>
                <pt idx="233">
                  <v>25542.05470281488</v>
                </pt>
                <pt idx="234">
                  <v>25544.48038530411</v>
                </pt>
                <pt idx="235">
                  <v>25555.10023647899</v>
                </pt>
                <pt idx="236">
                  <v>25556.29347570284</v>
                </pt>
                <pt idx="237">
                  <v>25562.97134339329</v>
                </pt>
                <pt idx="238">
                  <v>25566.7338445996</v>
                </pt>
                <pt idx="239">
                  <v>25577.75903788796</v>
                </pt>
                <pt idx="240">
                  <v>25579.99277380218</v>
                </pt>
              </numCache>
            </numRef>
          </yVal>
          <smooth val="0"/>
        </ser>
        <dLbls>
          <showLegendKey val="0"/>
          <showVal val="0"/>
          <showCatName val="0"/>
          <showSerName val="0"/>
          <showPercent val="0"/>
          <showBubbleSize val="0"/>
        </dLbls>
        <axId val="1918587920"/>
        <axId val="1918592720"/>
      </scatterChart>
      <valAx>
        <axId val="191858792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92720"/>
        <crosses val="min"/>
        <crossBetween val="midCat"/>
      </valAx>
      <valAx>
        <axId val="191859272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Depth to possible boundary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792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Boundary Uncertainty Band</a:t>
            </a:r>
          </a:p>
        </rich>
      </tx>
      <overlay val="0"/>
    </title>
    <plotArea>
      <layout/>
      <scatterChart>
        <scatterStyle val="lineMarker"/>
        <varyColors val="0"/>
        <ser>
          <idx val="0"/>
          <order val="0"/>
          <tx>
            <v>Lower bound</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Subsurface_Chart_Data!$B$493:$B$733</f>
              <numCache>
                <formatCode>General</formatCode>
                <ptCount val="241"/>
                <pt idx="0">
                  <v>13038.34347690821</v>
                </pt>
                <pt idx="1">
                  <v>13048.76639119057</v>
                </pt>
                <pt idx="2">
                  <v>13057.33823698979</v>
                </pt>
                <pt idx="3">
                  <v>13062.90707081556</v>
                </pt>
                <pt idx="4">
                  <v>13073.12561824274</v>
                </pt>
                <pt idx="5">
                  <v>13078.3351405244</v>
                </pt>
                <pt idx="6">
                  <v>13085.99703021636</v>
                </pt>
                <pt idx="7">
                  <v>13092.49931637025</v>
                </pt>
                <pt idx="8">
                  <v>13095.55464426455</v>
                </pt>
                <pt idx="9">
                  <v>13102.69283930029</v>
                </pt>
                <pt idx="10">
                  <v>13106.30796626749</v>
                </pt>
                <pt idx="11">
                  <v>13109.09414977491</v>
                </pt>
                <pt idx="12">
                  <v>13113.71746526024</v>
                </pt>
                <pt idx="13">
                  <v>13115.55790110156</v>
                </pt>
                <pt idx="14">
                  <v>13118.82470459141</v>
                </pt>
                <pt idx="15">
                  <v>13121.22387189913</v>
                </pt>
                <pt idx="16">
                  <v>13122.53688870754</v>
                </pt>
                <pt idx="17">
                  <v>13122.37004851927</v>
                </pt>
                <pt idx="18">
                  <v>13125.90607681586</v>
                </pt>
                <pt idx="19">
                  <v>13128.0052334422</v>
                </pt>
                <pt idx="20">
                  <v>13126.01228630002</v>
                </pt>
                <pt idx="21">
                  <v>13129.04064905115</v>
                </pt>
                <pt idx="22">
                  <v>13128.21987874668</v>
                </pt>
                <pt idx="23">
                  <v>13128.86554299087</v>
                </pt>
                <pt idx="24">
                  <v>13130.34364620319</v>
                </pt>
                <pt idx="25">
                  <v>13128.54315116048</v>
                </pt>
                <pt idx="26">
                  <v>13128.93334131051</v>
                </pt>
                <pt idx="27">
                  <v>13127.80769209857</v>
                </pt>
                <pt idx="28">
                  <v>13128.6685888771</v>
                </pt>
                <pt idx="29">
                  <v>13128.01958806756</v>
                </pt>
                <pt idx="30">
                  <v>13129.08126933879</v>
                </pt>
                <pt idx="31">
                  <v>13127.9749848833</v>
                </pt>
                <pt idx="32">
                  <v>13125.91150427493</v>
                </pt>
                <pt idx="33">
                  <v>13121.98669408329</v>
                </pt>
                <pt idx="34">
                  <v>13123.69319889064</v>
                </pt>
                <pt idx="35">
                  <v>13120.91477545746</v>
                </pt>
                <pt idx="36">
                  <v>13119.80625925983</v>
                </pt>
                <pt idx="37">
                  <v>13117.02228465411</v>
                </pt>
                <pt idx="38">
                  <v>13113.6232678051</v>
                </pt>
                <pt idx="39">
                  <v>13108.97451746299</v>
                </pt>
                <pt idx="40">
                  <v>13105.55495084827</v>
                </pt>
                <pt idx="41">
                  <v>13102.69109367549</v>
                </pt>
                <pt idx="42">
                  <v>13102.7489722562</v>
                </pt>
                <pt idx="43">
                  <v>13096.90416266791</v>
                </pt>
                <pt idx="44">
                  <v>13096.29580163658</v>
                </pt>
                <pt idx="45">
                  <v>13089.65567411958</v>
                </pt>
                <pt idx="46">
                  <v>13088.80601610416</v>
                </pt>
                <pt idx="47">
                  <v>13083.85339151919</v>
                </pt>
                <pt idx="48">
                  <v>13082.10262217315</v>
                </pt>
                <pt idx="49">
                  <v>13080.28494682638</v>
                </pt>
                <pt idx="50">
                  <v>13081.12932560947</v>
                </pt>
                <pt idx="51">
                  <v>13076.8576320088</v>
                </pt>
                <pt idx="52">
                  <v>13077.62874792323</v>
                </pt>
                <pt idx="53">
                  <v>13078.09256002349</v>
                </pt>
                <pt idx="54">
                  <v>13078.46664658259</v>
                </pt>
                <pt idx="55">
                  <v>13080.08569704939</v>
                </pt>
                <pt idx="56">
                  <v>13084.95207076056</v>
                </pt>
                <pt idx="57">
                  <v>13087.05723435159</v>
                </pt>
                <pt idx="58">
                  <v>13092.07610302669</v>
                </pt>
                <pt idx="59">
                  <v>13099.55328296698</v>
                </pt>
                <pt idx="60">
                  <v>13105.92076461545</v>
                </pt>
                <pt idx="61">
                  <v>13114.27394913712</v>
                </pt>
                <pt idx="62">
                  <v>13121.07346664604</v>
                </pt>
                <pt idx="63">
                  <v>13132.4426235159</v>
                </pt>
                <pt idx="64">
                  <v>13141.12386677761</v>
                </pt>
                <pt idx="65">
                  <v>13153.31124471122</v>
                </pt>
                <pt idx="66">
                  <v>13165.03655669067</v>
                </pt>
                <pt idx="67">
                  <v>13176.33880995205</v>
                </pt>
                <pt idx="68">
                  <v>13191.24974060257</v>
                </pt>
                <pt idx="69">
                  <v>13204.33755909023</v>
                </pt>
                <pt idx="70">
                  <v>13219.83615226988</v>
                </pt>
                <pt idx="71">
                  <v>13232.27105346808</v>
                </pt>
                <pt idx="72">
                  <v>13248.89372234097</v>
                </pt>
                <pt idx="73">
                  <v>13264.46311292151</v>
                </pt>
                <pt idx="74">
                  <v>13280.79352174395</v>
                </pt>
                <pt idx="75">
                  <v>13297.70065261399</v>
                </pt>
                <pt idx="76">
                  <v>13312.19990504116</v>
                </pt>
                <pt idx="77">
                  <v>13329.43520052092</v>
                </pt>
                <pt idx="78">
                  <v>13351.67443251006</v>
                </pt>
                <pt idx="79">
                  <v>13369.04948670286</v>
                </pt>
                <pt idx="80">
                  <v>13391.43606220631</v>
                </pt>
                <pt idx="81">
                  <v>13410.1945634452</v>
                </pt>
                <pt idx="82">
                  <v>13432.18463530832</v>
                </pt>
                <pt idx="83">
                  <v>13456.62321910731</v>
                </pt>
                <pt idx="84">
                  <v>13477.22515424655</v>
                </pt>
                <pt idx="85">
                  <v>13501.39789080635</v>
                </pt>
                <pt idx="86">
                  <v>13529.03546818499</v>
                </pt>
                <pt idx="87">
                  <v>13554.19542273615</v>
                </pt>
                <pt idx="88">
                  <v>13576.99559977411</v>
                </pt>
                <pt idx="89">
                  <v>13605.0514485375</v>
                </pt>
                <pt idx="90">
                  <v>13630.78865834882</v>
                </pt>
                <pt idx="91">
                  <v>13657.2953150598</v>
                </pt>
                <pt idx="92">
                  <v>13685.96939296339</v>
                </pt>
                <pt idx="93">
                  <v>13714.64029923832</v>
                </pt>
                <pt idx="94">
                  <v>13741.28669712614</v>
                </pt>
                <pt idx="95">
                  <v>13767.88536924082</v>
                </pt>
                <pt idx="96">
                  <v>13798.41367837706</v>
                </pt>
                <pt idx="97">
                  <v>13824.61410345121</v>
                </pt>
                <pt idx="98">
                  <v>13853.31186441483</v>
                </pt>
                <pt idx="99">
                  <v>13881.48908457665</v>
                </pt>
                <pt idx="100">
                  <v>13910.50874521312</v>
                </pt>
                <pt idx="101">
                  <v>13939.79021897657</v>
                </pt>
                <pt idx="102">
                  <v>13967.42057754804</v>
                </pt>
                <pt idx="103">
                  <v>13999.09132522038</v>
                </pt>
                <pt idx="104">
                  <v>14025.64240190194</v>
                </pt>
                <pt idx="105">
                  <v>14054.79313941637</v>
                </pt>
                <pt idx="106">
                  <v>14086.69843418237</v>
                </pt>
                <pt idx="107">
                  <v>14112.6201016897</v>
                </pt>
                <pt idx="108">
                  <v>14141.05910048064</v>
                </pt>
                <pt idx="109">
                  <v>14169.38478023053</v>
                </pt>
                <pt idx="110">
                  <v>14197.23436626742</v>
                </pt>
                <pt idx="111">
                  <v>14223.47377804967</v>
                </pt>
                <pt idx="112">
                  <v>14248.28735388548</v>
                </pt>
                <pt idx="113">
                  <v>14275.78142161981</v>
                </pt>
                <pt idx="114">
                  <v>14297.51252319704</v>
                </pt>
                <pt idx="115">
                  <v>14320.51895373562</v>
                </pt>
                <pt idx="116">
                  <v>14340.76376682924</v>
                </pt>
                <pt idx="117">
                  <v>14362.97434545136</v>
                </pt>
                <pt idx="118">
                  <v>14382.25978742723</v>
                </pt>
                <pt idx="119">
                  <v>14397.37984802641</v>
                </pt>
                <pt idx="120">
                  <v>14415.34978072191</v>
                </pt>
                <pt idx="121">
                  <v>14432.89954867819</v>
                </pt>
                <pt idx="122">
                  <v>14447.69149082374</v>
                </pt>
                <pt idx="123">
                  <v>14460.82683579813</v>
                </pt>
                <pt idx="124">
                  <v>14473.127659707</v>
                </pt>
                <pt idx="125">
                  <v>14484.67483225271</v>
                </pt>
                <pt idx="126">
                  <v>14499.03947108472</v>
                </pt>
                <pt idx="127">
                  <v>14506.80700146982</v>
                </pt>
                <pt idx="128">
                  <v>14517.23599184729</v>
                </pt>
                <pt idx="129">
                  <v>14525.32999046624</v>
                </pt>
                <pt idx="130">
                  <v>14535.97515428211</v>
                </pt>
                <pt idx="131">
                  <v>14543.92889915282</v>
                </pt>
                <pt idx="132">
                  <v>14550.16829622489</v>
                </pt>
                <pt idx="133">
                  <v>14555.64884283196</v>
                </pt>
                <pt idx="134">
                  <v>14557.18659818214</v>
                </pt>
                <pt idx="135">
                  <v>14563.19705852591</v>
                </pt>
                <pt idx="136">
                  <v>14564.49663999133</v>
                </pt>
                <pt idx="137">
                  <v>14566.12898919312</v>
                </pt>
                <pt idx="138">
                  <v>14563.80924325645</v>
                </pt>
                <pt idx="139">
                  <v>14560.87573901286</v>
                </pt>
                <pt idx="140">
                  <v>14559.65300237692</v>
                </pt>
                <pt idx="141">
                  <v>14556.09737146301</v>
                </pt>
                <pt idx="142">
                  <v>14548.05644574272</v>
                </pt>
                <pt idx="143">
                  <v>14541.24963023539</v>
                </pt>
                <pt idx="144">
                  <v>14533.39882339176</v>
                </pt>
                <pt idx="145">
                  <v>14521.16122749555</v>
                </pt>
                <pt idx="146">
                  <v>14510.08199680499</v>
                </pt>
                <pt idx="147">
                  <v>14499.92076991478</v>
                </pt>
                <pt idx="148">
                  <v>14485.32661425429</v>
                </pt>
                <pt idx="149">
                  <v>14469.73928107725</v>
                </pt>
                <pt idx="150">
                  <v>14455.78400430043</v>
                </pt>
                <pt idx="151">
                  <v>14439.04875066978</v>
                </pt>
                <pt idx="152">
                  <v>14420.13535369901</v>
                </pt>
                <pt idx="153">
                  <v>14400.08870023362</v>
                </pt>
                <pt idx="154">
                  <v>14380.39999145499</v>
                </pt>
                <pt idx="155">
                  <v>14357.99823216511</v>
                </pt>
                <pt idx="156">
                  <v>14335.43270592218</v>
                </pt>
                <pt idx="157">
                  <v>14313.18842976782</v>
                </pt>
                <pt idx="158">
                  <v>14287.56166940682</v>
                </pt>
                <pt idx="159">
                  <v>14262.32312182864</v>
                </pt>
                <pt idx="160">
                  <v>14237.09589387018</v>
                </pt>
                <pt idx="161">
                  <v>14211.17125385385</v>
                </pt>
                <pt idx="162">
                  <v>14185.10856874388</v>
                </pt>
                <pt idx="163">
                  <v>14158.02240777977</v>
                </pt>
                <pt idx="164">
                  <v>14130.33000525226</v>
                </pt>
                <pt idx="165">
                  <v>14103.43244811026</v>
                </pt>
                <pt idx="166">
                  <v>14076.00628557779</v>
                </pt>
                <pt idx="167">
                  <v>14048.58002264164</v>
                </pt>
                <pt idx="168">
                  <v>14018.47278025502</v>
                </pt>
                <pt idx="169">
                  <v>13993.13158103504</v>
                </pt>
                <pt idx="170">
                  <v>13963.49249388501</v>
                </pt>
                <pt idx="171">
                  <v>13938.1856295818</v>
                </pt>
                <pt idx="172">
                  <v>13909.14531624273</v>
                </pt>
                <pt idx="173">
                  <v>13880.20034267976</v>
                </pt>
                <pt idx="174">
                  <v>13855.91630440495</v>
                </pt>
                <pt idx="175">
                  <v>13827.74026248106</v>
                </pt>
                <pt idx="176">
                  <v>13801.84079337318</v>
                </pt>
                <pt idx="177">
                  <v>13772.83375718312</v>
                </pt>
                <pt idx="178">
                  <v>13747.47104989116</v>
                </pt>
                <pt idx="179">
                  <v>13721.48646694638</v>
                </pt>
                <pt idx="180">
                  <v>13693.62383841618</v>
                </pt>
                <pt idx="181">
                  <v>13667.92499642925</v>
                </pt>
                <pt idx="182">
                  <v>13640.05782058526</v>
                </pt>
                <pt idx="183">
                  <v>13615.74692609539</v>
                </pt>
                <pt idx="184">
                  <v>13587.81999177935</v>
                </pt>
                <pt idx="185">
                  <v>13560.40759266279</v>
                </pt>
                <pt idx="186">
                  <v>13534.53671055071</v>
                </pt>
                <pt idx="187">
                  <v>13508.91650069474</v>
                </pt>
                <pt idx="188">
                  <v>13481.50285514281</v>
                </pt>
                <pt idx="189">
                  <v>13456.29351283138</v>
                </pt>
                <pt idx="190">
                  <v>13433.44947800909</v>
                </pt>
                <pt idx="191">
                  <v>13410.21667262564</v>
                </pt>
                <pt idx="192">
                  <v>13386.46343791321</v>
                </pt>
                <pt idx="193">
                  <v>13361.55856302947</v>
                </pt>
                <pt idx="194">
                  <v>13340.11000591201</v>
                </pt>
                <pt idx="195">
                  <v>13319.34158378539</v>
                </pt>
                <pt idx="196">
                  <v>13299.57608673055</v>
                </pt>
                <pt idx="197">
                  <v>13276.78943004736</v>
                </pt>
                <pt idx="198">
                  <v>13259.99230717167</v>
                </pt>
                <pt idx="199">
                  <v>13243.37511964418</v>
                </pt>
                <pt idx="200">
                  <v>13226.19286852387</v>
                </pt>
                <pt idx="201">
                  <v>13211.22682879127</v>
                </pt>
                <pt idx="202">
                  <v>13199.88132053898</v>
                </pt>
                <pt idx="203">
                  <v>13187.00416442318</v>
                </pt>
                <pt idx="204">
                  <v>13173.65175963927</v>
                </pt>
                <pt idx="205">
                  <v>13162.97358879341</v>
                </pt>
                <pt idx="206">
                  <v>13153.27197573326</v>
                </pt>
                <pt idx="207">
                  <v>13145.69265746226</v>
                </pt>
                <pt idx="208">
                  <v>13138.15716894973</v>
                </pt>
                <pt idx="209">
                  <v>13133.28081281214</v>
                </pt>
                <pt idx="210">
                  <v>13126.9154296808</v>
                </pt>
                <pt idx="211">
                  <v>13118.90219150512</v>
                </pt>
                <pt idx="212">
                  <v>13115.1454127267</v>
                </pt>
                <pt idx="213">
                  <v>13112.1731342101</v>
                </pt>
                <pt idx="214">
                  <v>13107.70190007645</v>
                </pt>
                <pt idx="215">
                  <v>13104.63710024031</v>
                </pt>
                <pt idx="216">
                  <v>13098.23820003854</v>
                </pt>
                <pt idx="217">
                  <v>13096.39717703159</v>
                </pt>
                <pt idx="218">
                  <v>13094.33019373929</v>
                </pt>
                <pt idx="219">
                  <v>13091.31268234764</v>
                </pt>
                <pt idx="220">
                  <v>13089.81614188269</v>
                </pt>
                <pt idx="221">
                  <v>13085.72444035964</v>
                </pt>
                <pt idx="222">
                  <v>13085.16578911104</v>
                </pt>
                <pt idx="223">
                  <v>13081.93601801468</v>
                </pt>
                <pt idx="224">
                  <v>13081.26702888652</v>
                </pt>
                <pt idx="225">
                  <v>13082.44551255912</v>
                </pt>
                <pt idx="226">
                  <v>13080.86299526483</v>
                </pt>
                <pt idx="227">
                  <v>13082.68974091154</v>
                </pt>
                <pt idx="228">
                  <v>13084.40288243893</v>
                </pt>
                <pt idx="229">
                  <v>13087.13580263194</v>
                </pt>
                <pt idx="230">
                  <v>13087.76637498494</v>
                </pt>
                <pt idx="231">
                  <v>13091.08519304569</v>
                </pt>
                <pt idx="232">
                  <v>13093.12513812609</v>
                </pt>
                <pt idx="233">
                  <v>13095.45983017993</v>
                </pt>
                <pt idx="234">
                  <v>13096.84593445949</v>
                </pt>
                <pt idx="235">
                  <v>13102.91442084514</v>
                </pt>
                <pt idx="236">
                  <v>13103.59627183019</v>
                </pt>
                <pt idx="237">
                  <v>13107.41219622474</v>
                </pt>
                <pt idx="238">
                  <v>13109.56219691406</v>
                </pt>
                <pt idx="239">
                  <v>13115.86230736455</v>
                </pt>
                <pt idx="240">
                  <v>13117.13872788696</v>
                </pt>
              </numCache>
            </numRef>
          </yVal>
          <smooth val="0"/>
        </ser>
        <ser>
          <idx val="1"/>
          <order val="1"/>
          <tx>
            <v>Mean boundary</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Subsurface_Chart_Data!$C$493:$C$733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Subsurface_Chart_Data!$D$493:$D$733</f>
              <numCache>
                <formatCode>General</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0"/>
        </ser>
        <ser>
          <idx val="2"/>
          <order val="2"/>
          <tx>
            <v>Upper bound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Subsurface_Chart_Data!$E$493:$E$733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Subsurface_Chart_Data!$F$493:$F$733</f>
              <numCache>
                <formatCode>General</formatCode>
                <ptCount val="241"/>
                <pt idx="0">
                  <v>16038.34347690821</v>
                </pt>
                <pt idx="1">
                  <v>16048.76639119057</v>
                </pt>
                <pt idx="2">
                  <v>16057.33823698979</v>
                </pt>
                <pt idx="3">
                  <v>16062.90707081556</v>
                </pt>
                <pt idx="4">
                  <v>16073.12561824274</v>
                </pt>
                <pt idx="5">
                  <v>16078.3351405244</v>
                </pt>
                <pt idx="6">
                  <v>16085.99703021636</v>
                </pt>
                <pt idx="7">
                  <v>16092.49931637025</v>
                </pt>
                <pt idx="8">
                  <v>16095.55464426455</v>
                </pt>
                <pt idx="9">
                  <v>16102.69283930029</v>
                </pt>
                <pt idx="10">
                  <v>16106.30796626749</v>
                </pt>
                <pt idx="11">
                  <v>16109.09414977491</v>
                </pt>
                <pt idx="12">
                  <v>16113.71746526024</v>
                </pt>
                <pt idx="13">
                  <v>16115.55790110156</v>
                </pt>
                <pt idx="14">
                  <v>16118.82470459141</v>
                </pt>
                <pt idx="15">
                  <v>16121.22387189913</v>
                </pt>
                <pt idx="16">
                  <v>16122.53688870754</v>
                </pt>
                <pt idx="17">
                  <v>16122.37004851927</v>
                </pt>
                <pt idx="18">
                  <v>16125.90607681586</v>
                </pt>
                <pt idx="19">
                  <v>16128.0052334422</v>
                </pt>
                <pt idx="20">
                  <v>16126.01228630002</v>
                </pt>
                <pt idx="21">
                  <v>16129.04064905115</v>
                </pt>
                <pt idx="22">
                  <v>16128.21987874668</v>
                </pt>
                <pt idx="23">
                  <v>16128.86554299087</v>
                </pt>
                <pt idx="24">
                  <v>16130.34364620319</v>
                </pt>
                <pt idx="25">
                  <v>16128.54315116048</v>
                </pt>
                <pt idx="26">
                  <v>16128.93334131051</v>
                </pt>
                <pt idx="27">
                  <v>16127.80769209857</v>
                </pt>
                <pt idx="28">
                  <v>16128.6685888771</v>
                </pt>
                <pt idx="29">
                  <v>16128.01958806756</v>
                </pt>
                <pt idx="30">
                  <v>16129.08126933879</v>
                </pt>
                <pt idx="31">
                  <v>16127.9749848833</v>
                </pt>
                <pt idx="32">
                  <v>16125.91150427493</v>
                </pt>
                <pt idx="33">
                  <v>16121.98669408329</v>
                </pt>
                <pt idx="34">
                  <v>16123.69319889064</v>
                </pt>
                <pt idx="35">
                  <v>16120.91477545746</v>
                </pt>
                <pt idx="36">
                  <v>16119.80625925983</v>
                </pt>
                <pt idx="37">
                  <v>16117.02228465411</v>
                </pt>
                <pt idx="38">
                  <v>16113.6232678051</v>
                </pt>
                <pt idx="39">
                  <v>16108.97451746299</v>
                </pt>
                <pt idx="40">
                  <v>16105.55495084827</v>
                </pt>
                <pt idx="41">
                  <v>16102.69109367549</v>
                </pt>
                <pt idx="42">
                  <v>16102.7489722562</v>
                </pt>
                <pt idx="43">
                  <v>16096.90416266791</v>
                </pt>
                <pt idx="44">
                  <v>16096.29580163658</v>
                </pt>
                <pt idx="45">
                  <v>16089.65567411958</v>
                </pt>
                <pt idx="46">
                  <v>16088.80601610416</v>
                </pt>
                <pt idx="47">
                  <v>16083.85339151919</v>
                </pt>
                <pt idx="48">
                  <v>16082.10262217315</v>
                </pt>
                <pt idx="49">
                  <v>16080.28494682638</v>
                </pt>
                <pt idx="50">
                  <v>16081.12932560947</v>
                </pt>
                <pt idx="51">
                  <v>16076.8576320088</v>
                </pt>
                <pt idx="52">
                  <v>16077.62874792323</v>
                </pt>
                <pt idx="53">
                  <v>16078.09256002349</v>
                </pt>
                <pt idx="54">
                  <v>16078.46664658259</v>
                </pt>
                <pt idx="55">
                  <v>16080.08569704939</v>
                </pt>
                <pt idx="56">
                  <v>16084.95207076056</v>
                </pt>
                <pt idx="57">
                  <v>16087.05723435159</v>
                </pt>
                <pt idx="58">
                  <v>16092.07610302669</v>
                </pt>
                <pt idx="59">
                  <v>16099.55328296698</v>
                </pt>
                <pt idx="60">
                  <v>16105.92076461545</v>
                </pt>
                <pt idx="61">
                  <v>16114.27394913712</v>
                </pt>
                <pt idx="62">
                  <v>16121.07346664604</v>
                </pt>
                <pt idx="63">
                  <v>16132.4426235159</v>
                </pt>
                <pt idx="64">
                  <v>16141.12386677761</v>
                </pt>
                <pt idx="65">
                  <v>16153.31124471122</v>
                </pt>
                <pt idx="66">
                  <v>16165.03655669067</v>
                </pt>
                <pt idx="67">
                  <v>16176.33880995205</v>
                </pt>
                <pt idx="68">
                  <v>16191.24974060257</v>
                </pt>
                <pt idx="69">
                  <v>16204.33755909023</v>
                </pt>
                <pt idx="70">
                  <v>16219.83615226988</v>
                </pt>
                <pt idx="71">
                  <v>16232.27105346808</v>
                </pt>
                <pt idx="72">
                  <v>16248.89372234097</v>
                </pt>
                <pt idx="73">
                  <v>16264.46311292151</v>
                </pt>
                <pt idx="74">
                  <v>16280.79352174395</v>
                </pt>
                <pt idx="75">
                  <v>16297.70065261399</v>
                </pt>
                <pt idx="76">
                  <v>16312.19990504116</v>
                </pt>
                <pt idx="77">
                  <v>16329.43520052092</v>
                </pt>
                <pt idx="78">
                  <v>16351.67443251006</v>
                </pt>
                <pt idx="79">
                  <v>16369.04948670286</v>
                </pt>
                <pt idx="80">
                  <v>16391.43606220631</v>
                </pt>
                <pt idx="81">
                  <v>16410.1945634452</v>
                </pt>
                <pt idx="82">
                  <v>16432.18463530832</v>
                </pt>
                <pt idx="83">
                  <v>16456.62321910731</v>
                </pt>
                <pt idx="84">
                  <v>16477.22515424655</v>
                </pt>
                <pt idx="85">
                  <v>16501.39789080635</v>
                </pt>
                <pt idx="86">
                  <v>16529.03546818499</v>
                </pt>
                <pt idx="87">
                  <v>16554.19542273615</v>
                </pt>
                <pt idx="88">
                  <v>16576.99559977411</v>
                </pt>
                <pt idx="89">
                  <v>16605.0514485375</v>
                </pt>
                <pt idx="90">
                  <v>16630.78865834882</v>
                </pt>
                <pt idx="91">
                  <v>16657.2953150598</v>
                </pt>
                <pt idx="92">
                  <v>16685.96939296339</v>
                </pt>
                <pt idx="93">
                  <v>16714.64029923832</v>
                </pt>
                <pt idx="94">
                  <v>16741.28669712614</v>
                </pt>
                <pt idx="95">
                  <v>16767.88536924082</v>
                </pt>
                <pt idx="96">
                  <v>16798.41367837706</v>
                </pt>
                <pt idx="97">
                  <v>16824.61410345121</v>
                </pt>
                <pt idx="98">
                  <v>16853.31186441483</v>
                </pt>
                <pt idx="99">
                  <v>16881.48908457665</v>
                </pt>
                <pt idx="100">
                  <v>16910.50874521312</v>
                </pt>
                <pt idx="101">
                  <v>16939.79021897657</v>
                </pt>
                <pt idx="102">
                  <v>16967.42057754804</v>
                </pt>
                <pt idx="103">
                  <v>16999.09132522038</v>
                </pt>
                <pt idx="104">
                  <v>17025.64240190194</v>
                </pt>
                <pt idx="105">
                  <v>17054.79313941637</v>
                </pt>
                <pt idx="106">
                  <v>17086.69843418237</v>
                </pt>
                <pt idx="107">
                  <v>17112.6201016897</v>
                </pt>
                <pt idx="108">
                  <v>17141.05910048064</v>
                </pt>
                <pt idx="109">
                  <v>17169.38478023053</v>
                </pt>
                <pt idx="110">
                  <v>17197.23436626742</v>
                </pt>
                <pt idx="111">
                  <v>17223.47377804967</v>
                </pt>
                <pt idx="112">
                  <v>17248.28735388548</v>
                </pt>
                <pt idx="113">
                  <v>17275.78142161981</v>
                </pt>
                <pt idx="114">
                  <v>17297.51252319705</v>
                </pt>
                <pt idx="115">
                  <v>17320.51895373562</v>
                </pt>
                <pt idx="116">
                  <v>17340.76376682924</v>
                </pt>
                <pt idx="117">
                  <v>17362.97434545136</v>
                </pt>
                <pt idx="118">
                  <v>17382.25978742723</v>
                </pt>
                <pt idx="119">
                  <v>17397.37984802642</v>
                </pt>
                <pt idx="120">
                  <v>17415.34978072191</v>
                </pt>
                <pt idx="121">
                  <v>17432.89954867819</v>
                </pt>
                <pt idx="122">
                  <v>17447.69149082374</v>
                </pt>
                <pt idx="123">
                  <v>17460.82683579813</v>
                </pt>
                <pt idx="124">
                  <v>17473.127659707</v>
                </pt>
                <pt idx="125">
                  <v>17484.67483225271</v>
                </pt>
                <pt idx="126">
                  <v>17499.03947108472</v>
                </pt>
                <pt idx="127">
                  <v>17506.80700146982</v>
                </pt>
                <pt idx="128">
                  <v>17517.23599184729</v>
                </pt>
                <pt idx="129">
                  <v>17525.32999046624</v>
                </pt>
                <pt idx="130">
                  <v>17535.97515428211</v>
                </pt>
                <pt idx="131">
                  <v>17543.92889915282</v>
                </pt>
                <pt idx="132">
                  <v>17550.16829622489</v>
                </pt>
                <pt idx="133">
                  <v>17555.64884283196</v>
                </pt>
                <pt idx="134">
                  <v>17557.18659818214</v>
                </pt>
                <pt idx="135">
                  <v>17563.19705852591</v>
                </pt>
                <pt idx="136">
                  <v>17564.49663999133</v>
                </pt>
                <pt idx="137">
                  <v>17566.12898919312</v>
                </pt>
                <pt idx="138">
                  <v>17563.80924325645</v>
                </pt>
                <pt idx="139">
                  <v>17560.87573901286</v>
                </pt>
                <pt idx="140">
                  <v>17559.65300237692</v>
                </pt>
                <pt idx="141">
                  <v>17556.09737146301</v>
                </pt>
                <pt idx="142">
                  <v>17548.05644574272</v>
                </pt>
                <pt idx="143">
                  <v>17541.24963023539</v>
                </pt>
                <pt idx="144">
                  <v>17533.39882339176</v>
                </pt>
                <pt idx="145">
                  <v>17521.16122749555</v>
                </pt>
                <pt idx="146">
                  <v>17510.08199680499</v>
                </pt>
                <pt idx="147">
                  <v>17499.92076991478</v>
                </pt>
                <pt idx="148">
                  <v>17485.32661425429</v>
                </pt>
                <pt idx="149">
                  <v>17469.73928107725</v>
                </pt>
                <pt idx="150">
                  <v>17455.78400430043</v>
                </pt>
                <pt idx="151">
                  <v>17439.04875066978</v>
                </pt>
                <pt idx="152">
                  <v>17420.13535369901</v>
                </pt>
                <pt idx="153">
                  <v>17400.08870023362</v>
                </pt>
                <pt idx="154">
                  <v>17380.39999145499</v>
                </pt>
                <pt idx="155">
                  <v>17357.99823216511</v>
                </pt>
                <pt idx="156">
                  <v>17335.43270592218</v>
                </pt>
                <pt idx="157">
                  <v>17313.18842976782</v>
                </pt>
                <pt idx="158">
                  <v>17287.56166940682</v>
                </pt>
                <pt idx="159">
                  <v>17262.32312182864</v>
                </pt>
                <pt idx="160">
                  <v>17237.09589387018</v>
                </pt>
                <pt idx="161">
                  <v>17211.17125385385</v>
                </pt>
                <pt idx="162">
                  <v>17185.10856874388</v>
                </pt>
                <pt idx="163">
                  <v>17158.02240777977</v>
                </pt>
                <pt idx="164">
                  <v>17130.33000525226</v>
                </pt>
                <pt idx="165">
                  <v>17103.43244811026</v>
                </pt>
                <pt idx="166">
                  <v>17076.00628557779</v>
                </pt>
                <pt idx="167">
                  <v>17048.58002264164</v>
                </pt>
                <pt idx="168">
                  <v>17018.47278025502</v>
                </pt>
                <pt idx="169">
                  <v>16993.13158103504</v>
                </pt>
                <pt idx="170">
                  <v>16963.49249388501</v>
                </pt>
                <pt idx="171">
                  <v>16938.1856295818</v>
                </pt>
                <pt idx="172">
                  <v>16909.14531624273</v>
                </pt>
                <pt idx="173">
                  <v>16880.20034267976</v>
                </pt>
                <pt idx="174">
                  <v>16855.91630440495</v>
                </pt>
                <pt idx="175">
                  <v>16827.74026248106</v>
                </pt>
                <pt idx="176">
                  <v>16801.84079337318</v>
                </pt>
                <pt idx="177">
                  <v>16772.83375718312</v>
                </pt>
                <pt idx="178">
                  <v>16747.47104989116</v>
                </pt>
                <pt idx="179">
                  <v>16721.48646694638</v>
                </pt>
                <pt idx="180">
                  <v>16693.62383841618</v>
                </pt>
                <pt idx="181">
                  <v>16667.92499642925</v>
                </pt>
                <pt idx="182">
                  <v>16640.05782058526</v>
                </pt>
                <pt idx="183">
                  <v>16615.74692609539</v>
                </pt>
                <pt idx="184">
                  <v>16587.81999177935</v>
                </pt>
                <pt idx="185">
                  <v>16560.40759266279</v>
                </pt>
                <pt idx="186">
                  <v>16534.53671055071</v>
                </pt>
                <pt idx="187">
                  <v>16508.91650069474</v>
                </pt>
                <pt idx="188">
                  <v>16481.50285514281</v>
                </pt>
                <pt idx="189">
                  <v>16456.29351283138</v>
                </pt>
                <pt idx="190">
                  <v>16433.44947800909</v>
                </pt>
                <pt idx="191">
                  <v>16410.21667262564</v>
                </pt>
                <pt idx="192">
                  <v>16386.46343791321</v>
                </pt>
                <pt idx="193">
                  <v>16361.55856302947</v>
                </pt>
                <pt idx="194">
                  <v>16340.11000591201</v>
                </pt>
                <pt idx="195">
                  <v>16319.34158378539</v>
                </pt>
                <pt idx="196">
                  <v>16299.57608673055</v>
                </pt>
                <pt idx="197">
                  <v>16276.78943004736</v>
                </pt>
                <pt idx="198">
                  <v>16259.99230717167</v>
                </pt>
                <pt idx="199">
                  <v>16243.37511964418</v>
                </pt>
                <pt idx="200">
                  <v>16226.19286852387</v>
                </pt>
                <pt idx="201">
                  <v>16211.22682879127</v>
                </pt>
                <pt idx="202">
                  <v>16199.88132053898</v>
                </pt>
                <pt idx="203">
                  <v>16187.00416442318</v>
                </pt>
                <pt idx="204">
                  <v>16173.65175963927</v>
                </pt>
                <pt idx="205">
                  <v>16162.97358879341</v>
                </pt>
                <pt idx="206">
                  <v>16153.27197573326</v>
                </pt>
                <pt idx="207">
                  <v>16145.69265746226</v>
                </pt>
                <pt idx="208">
                  <v>16138.15716894973</v>
                </pt>
                <pt idx="209">
                  <v>16133.28081281214</v>
                </pt>
                <pt idx="210">
                  <v>16126.9154296808</v>
                </pt>
                <pt idx="211">
                  <v>16118.90219150512</v>
                </pt>
                <pt idx="212">
                  <v>16115.1454127267</v>
                </pt>
                <pt idx="213">
                  <v>16112.1731342101</v>
                </pt>
                <pt idx="214">
                  <v>16107.70190007645</v>
                </pt>
                <pt idx="215">
                  <v>16104.63710024031</v>
                </pt>
                <pt idx="216">
                  <v>16098.23820003854</v>
                </pt>
                <pt idx="217">
                  <v>16096.39717703159</v>
                </pt>
                <pt idx="218">
                  <v>16094.33019373929</v>
                </pt>
                <pt idx="219">
                  <v>16091.31268234764</v>
                </pt>
                <pt idx="220">
                  <v>16089.81614188269</v>
                </pt>
                <pt idx="221">
                  <v>16085.72444035964</v>
                </pt>
                <pt idx="222">
                  <v>16085.16578911104</v>
                </pt>
                <pt idx="223">
                  <v>16081.93601801468</v>
                </pt>
                <pt idx="224">
                  <v>16081.26702888652</v>
                </pt>
                <pt idx="225">
                  <v>16082.44551255912</v>
                </pt>
                <pt idx="226">
                  <v>16080.86299526483</v>
                </pt>
                <pt idx="227">
                  <v>16082.68974091154</v>
                </pt>
                <pt idx="228">
                  <v>16084.40288243893</v>
                </pt>
                <pt idx="229">
                  <v>16087.13580263194</v>
                </pt>
                <pt idx="230">
                  <v>16087.76637498494</v>
                </pt>
                <pt idx="231">
                  <v>16091.08519304569</v>
                </pt>
                <pt idx="232">
                  <v>16093.12513812609</v>
                </pt>
                <pt idx="233">
                  <v>16095.45983017993</v>
                </pt>
                <pt idx="234">
                  <v>16096.84593445949</v>
                </pt>
                <pt idx="235">
                  <v>16102.91442084514</v>
                </pt>
                <pt idx="236">
                  <v>16103.59627183019</v>
                </pt>
                <pt idx="237">
                  <v>16107.41219622474</v>
                </pt>
                <pt idx="238">
                  <v>16109.56219691406</v>
                </pt>
                <pt idx="239">
                  <v>16115.86230736455</v>
                </pt>
                <pt idx="240">
                  <v>16117.13872788696</v>
                </pt>
              </numCache>
            </numRef>
          </yVal>
          <smooth val="0"/>
        </ser>
        <dLbls>
          <showLegendKey val="0"/>
          <showVal val="0"/>
          <showCatName val="0"/>
          <showSerName val="0"/>
          <showPercent val="0"/>
          <showBubbleSize val="0"/>
        </dLbls>
        <axId val="1918578800"/>
        <axId val="1918588400"/>
      </scatterChart>
      <valAx>
        <axId val="191857880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8400"/>
        <crosses val="min"/>
        <crossBetween val="midCat"/>
      </valAx>
      <valAx>
        <axId val="191858840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Depth to possible boundary (m)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7880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Ocean Model vs No-Ocean Control</a:t>
            </a:r>
          </a:p>
        </rich>
      </tx>
      <overlay val="0"/>
    </title>
    <plotArea>
      <layout/>
      <scatterChart>
        <scatterStyle val="lineMarker"/>
        <varyColors val="0"/>
        <ser>
          <idx val="0"/>
          <order val="0"/>
          <tx>
            <v>Ocean model margin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Subsurface_Chart_Data!$B$738:$B$978</f>
              <numCache>
                <formatCode>General</formatCode>
                <ptCount val="241"/>
                <pt idx="0">
                  <v>11.45881959240657</v>
                </pt>
                <pt idx="1">
                  <v>11.51667128689898</v>
                </pt>
                <pt idx="2">
                  <v>11.52634483041223</v>
                </pt>
                <pt idx="3">
                  <v>11.45302171759445</v>
                </pt>
                <pt idx="4">
                  <v>11.53276772989145</v>
                </pt>
                <pt idx="5">
                  <v>11.46890073816452</v>
                </pt>
                <pt idx="6">
                  <v>11.49149876348529</v>
                </pt>
                <pt idx="7">
                  <v>11.48984468406683</v>
                </pt>
                <pt idx="8">
                  <v>11.39392874767143</v>
                </pt>
                <pt idx="9">
                  <v>11.43577600835145</v>
                </pt>
                <pt idx="10">
                  <v>11.38160795743978</v>
                </pt>
                <pt idx="11">
                  <v>11.31453847230041</v>
                </pt>
                <pt idx="12">
                  <v>11.31676271977868</v>
                </pt>
                <pt idx="13">
                  <v>11.24621668855234</v>
                </pt>
                <pt idx="14">
                  <v>11.23246928941607</v>
                </pt>
                <pt idx="15">
                  <v>11.20491915673801</v>
                </pt>
                <pt idx="16">
                  <v>11.1567749480677</v>
                </pt>
                <pt idx="17">
                  <v>11.07579900342258</v>
                </pt>
                <pt idx="18">
                  <v>11.12129354192287</v>
                </pt>
                <pt idx="19">
                  <v>11.1348695270927</v>
                </pt>
                <pt idx="20">
                  <v>11.0345363519266</v>
                </pt>
                <pt idx="21">
                  <v>11.10038897691558</v>
                </pt>
                <pt idx="22">
                  <v>11.05908203278765</v>
                </pt>
                <pt idx="23">
                  <v>11.07374383782</v>
                </pt>
                <pt idx="24">
                  <v>11.12437741666464</v>
                </pt>
                <pt idx="25">
                  <v>11.08394504464057</v>
                </pt>
                <pt idx="26">
                  <v>11.1201635961216</v>
                </pt>
                <pt idx="27">
                  <v>11.11835345536429</v>
                </pt>
                <pt idx="28">
                  <v>11.18562160111786</v>
                </pt>
                <pt idx="29">
                  <v>11.21367121174734</v>
                </pt>
                <pt idx="30">
                  <v>11.30086016955972</v>
                </pt>
                <pt idx="31">
                  <v>11.32705753436567</v>
                </pt>
                <pt idx="32">
                  <v>11.32870790510413</v>
                </pt>
                <pt idx="33">
                  <v>11.27714663164549</v>
                </pt>
                <pt idx="34">
                  <v>11.40206178681505</v>
                </pt>
                <pt idx="35">
                  <v>11.3912652899642</v>
                </pt>
                <pt idx="36">
                  <v>11.4332305644122</v>
                </pt>
                <pt idx="37">
                  <v>11.42407619571817</v>
                </pt>
                <pt idx="38">
                  <v>11.39547570748875</v>
                </pt>
                <pt idx="39">
                  <v>11.32692735289757</v>
                </pt>
                <pt idx="40">
                  <v>11.29372808599415</v>
                </pt>
                <pt idx="41">
                  <v>11.27416274270166</v>
                </pt>
                <pt idx="42">
                  <v>11.34004038802685</v>
                </pt>
                <pt idx="43">
                  <v>11.21882140419363</v>
                </pt>
                <pt idx="44">
                  <v>11.25227392903516</v>
                </pt>
                <pt idx="45">
                  <v>11.09266337497647</v>
                </pt>
                <pt idx="46">
                  <v>11.10278784003618</v>
                </pt>
                <pt idx="47">
                  <v>10.97723270378081</v>
                </pt>
                <pt idx="48">
                  <v>10.93981083708111</v>
                </pt>
                <pt idx="49">
                  <v>10.88898635109995</v>
                </pt>
                <pt idx="50">
                  <v>10.90780024221201</v>
                </pt>
                <pt idx="51">
                  <v>10.75599676425009</v>
                </pt>
                <pt idx="52">
                  <v>10.7452917117532</v>
                </pt>
                <pt idx="53">
                  <v>10.71019389507676</v>
                </pt>
                <pt idx="54">
                  <v>10.65656762663644</v>
                </pt>
                <pt idx="55">
                  <v>10.62468465463841</v>
                </pt>
                <pt idx="56">
                  <v>10.67539678543975</v>
                </pt>
                <pt idx="57">
                  <v>10.62308660212188</v>
                </pt>
                <pt idx="58">
                  <v>10.64169287538862</v>
                </pt>
                <pt idx="59">
                  <v>10.71655809091902</v>
                </pt>
                <pt idx="60">
                  <v>10.73728937465913</v>
                </pt>
                <pt idx="61">
                  <v>10.79858287399928</v>
                </pt>
                <pt idx="62">
                  <v>10.79102167215611</v>
                </pt>
                <pt idx="63">
                  <v>10.90257336727695</v>
                </pt>
                <pt idx="64">
                  <v>10.9095092792331</v>
                </pt>
                <pt idx="65">
                  <v>11.00207917935668</v>
                </pt>
                <pt idx="66">
                  <v>11.05788083658414</v>
                </pt>
                <pt idx="67">
                  <v>11.07787575402272</v>
                </pt>
                <pt idx="68">
                  <v>11.18594479601746</v>
                </pt>
                <pt idx="69">
                  <v>11.21482103261036</v>
                </pt>
                <pt idx="70">
                  <v>11.29472348449482</v>
                </pt>
                <pt idx="71">
                  <v>11.25719126249966</v>
                </pt>
                <pt idx="72">
                  <v>11.32541897125253</v>
                </pt>
                <pt idx="73">
                  <v>11.33824993906754</v>
                </pt>
                <pt idx="74">
                  <v>11.35169168023442</v>
                </pt>
                <pt idx="75">
                  <v>11.3603134654602</v>
                </pt>
                <pt idx="76">
                  <v>11.27257644440855</v>
                </pt>
                <pt idx="77">
                  <v>11.24712901678392</v>
                </pt>
                <pt idx="78">
                  <v>11.3541807223438</v>
                </pt>
                <pt idx="79">
                  <v>11.29055889328013</v>
                </pt>
                <pt idx="80">
                  <v>11.36069559448323</v>
                </pt>
                <pt idx="81">
                  <v>11.2993393562684</v>
                </pt>
                <pt idx="82">
                  <v>11.31823000417327</v>
                </pt>
                <pt idx="83">
                  <v>11.39398682082963</v>
                </pt>
                <pt idx="84">
                  <v>11.33397660875665</v>
                </pt>
                <pt idx="85">
                  <v>11.36696096351638</v>
                </pt>
                <pt idx="86">
                  <v>11.49055510616162</v>
                </pt>
                <pt idx="87">
                  <v>11.52282699257835</v>
                </pt>
                <pt idx="88">
                  <v>11.4683773460746</v>
                </pt>
                <pt idx="89">
                  <v>11.56256527893849</v>
                </pt>
                <pt idx="90">
                  <v>11.5733835741524</v>
                </pt>
                <pt idx="91">
                  <v>11.59696422901268</v>
                </pt>
                <pt idx="92">
                  <v>11.65303840634078</v>
                </pt>
                <pt idx="93">
                  <v>11.47799684997721</v>
                </pt>
                <pt idx="94">
                  <v>11.37990545394013</v>
                </pt>
                <pt idx="95">
                  <v>11.28956863687699</v>
                </pt>
                <pt idx="96">
                  <v>11.06899877662448</v>
                </pt>
                <pt idx="97">
                  <v>11.00071227984535</v>
                </pt>
                <pt idx="98">
                  <v>10.8487866974947</v>
                </pt>
                <pt idx="99">
                  <v>10.7156003512202</v>
                </pt>
                <pt idx="100">
                  <v>10.55293773126772</v>
                </pt>
                <pt idx="101">
                  <v>10.37937353917545</v>
                </pt>
                <pt idx="102">
                  <v>10.25926430689356</v>
                </pt>
                <pt idx="103">
                  <v>9.995583270854873</v>
                </pt>
                <pt idx="104">
                  <v>9.901768272525338</v>
                </pt>
                <pt idx="105">
                  <v>9.711086685932031</v>
                </pt>
                <pt idx="106">
                  <v>9.416807921530641</v>
                </pt>
                <pt idx="107">
                  <v>9.317874115560869</v>
                </pt>
                <pt idx="108">
                  <v>9.120701502071526</v>
                </pt>
                <pt idx="109">
                  <v>8.91432691731076</v>
                </pt>
                <pt idx="110">
                  <v>8.709851587082369</v>
                </pt>
                <pt idx="111">
                  <v>8.544905322863507</v>
                </pt>
                <pt idx="112">
                  <v>8.411822848460915</v>
                </pt>
                <pt idx="113">
                  <v>8.168158463866057</v>
                </pt>
                <pt idx="114">
                  <v>8.102847555252396</v>
                </pt>
                <pt idx="115">
                  <v>7.972725550696062</v>
                </pt>
                <pt idx="116">
                  <v>7.915332699430266</v>
                </pt>
                <pt idx="117">
                  <v>7.767002537245162</v>
                </pt>
                <pt idx="118">
                  <v>7.694701387861414</v>
                </pt>
                <pt idx="119">
                  <v>7.73995854210547</v>
                </pt>
                <pt idx="120">
                  <v>7.660593900141151</v>
                </pt>
                <pt idx="121">
                  <v>7.567993856149855</v>
                </pt>
                <pt idx="122">
                  <v>7.54154647978153</v>
                </pt>
                <pt idx="123">
                  <v>7.542491327555446</v>
                </pt>
                <pt idx="124">
                  <v>7.541716023960348</v>
                </pt>
                <pt idx="125">
                  <v>7.535639746382621</v>
                </pt>
                <pt idx="126">
                  <v>7.400773998090621</v>
                </pt>
                <pt idx="127">
                  <v>7.460025984144764</v>
                </pt>
                <pt idx="128">
                  <v>7.394540837486844</v>
                </pt>
                <pt idx="129">
                  <v>7.375491122166437</v>
                </pt>
                <pt idx="130">
                  <v>7.234433387496487</v>
                </pt>
                <pt idx="131">
                  <v>7.151128040150653</v>
                </pt>
                <pt idx="132">
                  <v>7.09162264425656</v>
                </pt>
                <pt idx="133">
                  <v>7.022772764799086</v>
                </pt>
                <pt idx="134">
                  <v>7.053779572031509</v>
                </pt>
                <pt idx="135">
                  <v>6.895222783514676</v>
                </pt>
                <pt idx="136">
                  <v>6.862655815818925</v>
                </pt>
                <pt idx="137">
                  <v>6.782690265200259</v>
                </pt>
                <pt idx="138">
                  <v>6.802640421381518</v>
                </pt>
                <pt idx="139">
                  <v>6.807868722571641</v>
                </pt>
                <pt idx="140">
                  <v>6.718651903261375</v>
                </pt>
                <pt idx="141">
                  <v>6.674218168787895</v>
                </pt>
                <pt idx="142">
                  <v>6.748857559477365</v>
                </pt>
                <pt idx="143">
                  <v>6.746361374428936</v>
                </pt>
                <pt idx="144">
                  <v>6.745472212837427</v>
                </pt>
                <pt idx="145">
                  <v>6.861592334330702</v>
                </pt>
                <pt idx="146">
                  <v>6.904695729184013</v>
                </pt>
                <pt idx="147">
                  <v>6.883674818100538</v>
                </pt>
                <pt idx="148">
                  <v>6.983140154018237</v>
                </pt>
                <pt idx="149">
                  <v>7.085612794805655</v>
                </pt>
                <pt idx="150">
                  <v>7.101667015848548</v>
                </pt>
                <pt idx="151">
                  <v>7.183813204236564</v>
                </pt>
                <pt idx="152">
                  <v>7.312281132748666</v>
                </pt>
                <pt idx="153">
                  <v>7.452123186476463</v>
                </pt>
                <pt idx="154">
                  <v>7.553099997733234</v>
                </pt>
                <pt idx="155">
                  <v>7.72182772155417</v>
                </pt>
                <pt idx="156">
                  <v>7.871789319045057</v>
                </pt>
                <pt idx="157">
                  <v>7.987460755726516</v>
                </pt>
                <pt idx="158">
                  <v>8.197329884976114</v>
                </pt>
                <pt idx="159">
                  <v>8.373013417403463</v>
                </pt>
                <pt idx="160">
                  <v>8.52871953787821</v>
                </pt>
                <pt idx="161">
                  <v>8.690092134778155</v>
                </pt>
                <pt idx="162">
                  <v>8.839215672583947</v>
                </pt>
                <pt idx="163">
                  <v>9.007858255554396</v>
                </pt>
                <pt idx="164">
                  <v>9.183034296557857</v>
                </pt>
                <pt idx="165">
                  <v>9.317959401068556</v>
                </pt>
                <pt idx="166">
                  <v>9.459509854063064</v>
                </pt>
                <pt idx="167">
                  <v>9.590918785865675</v>
                </pt>
                <pt idx="168">
                  <v>9.8057384174951</v>
                </pt>
                <pt idx="169">
                  <v>9.849415253344866</v>
                </pt>
                <pt idx="170">
                  <v>10.03490234882954</v>
                </pt>
                <pt idx="171">
                  <v>10.06698150614186</v>
                </pt>
                <pt idx="172">
                  <v>10.22428744383549</v>
                </pt>
                <pt idx="173">
                  <v>10.37661708334819</v>
                </pt>
                <pt idx="174">
                  <v>10.36843087988111</v>
                </pt>
                <pt idx="175">
                  <v>10.4950775523245</v>
                </pt>
                <pt idx="176">
                  <v>10.54588870516282</v>
                </pt>
                <pt idx="177">
                  <v>10.70725866891399</v>
                </pt>
                <pt idx="178">
                  <v>10.74842526534942</v>
                </pt>
                <pt idx="179">
                  <v>10.81730764228115</v>
                </pt>
                <pt idx="180">
                  <v>10.95833639276857</v>
                </pt>
                <pt idx="181">
                  <v>11.03381009253146</v>
                </pt>
                <pt idx="182">
                  <v>11.19381724681749</v>
                </pt>
                <pt idx="183">
                  <v>11.24274464155326</v>
                </pt>
                <pt idx="184">
                  <v>11.42822537533861</v>
                </pt>
                <pt idx="185">
                  <v>11.60935368443442</v>
                </pt>
                <pt idx="186">
                  <v>11.75185432164957</v>
                </pt>
                <pt idx="187">
                  <v>11.90107250959217</v>
                </pt>
                <pt idx="188">
                  <v>11.93839405738957</v>
                </pt>
                <pt idx="189">
                  <v>11.86064947034479</v>
                </pt>
                <pt idx="190">
                  <v>11.83772270516697</v>
                </pt>
                <pt idx="191">
                  <v>11.78409463500163</v>
                </pt>
                <pt idx="192">
                  <v>11.69499691727194</v>
                </pt>
                <pt idx="193">
                  <v>11.55034578468457</v>
                </pt>
                <pt idx="194">
                  <v>11.49133184510526</v>
                </pt>
                <pt idx="195">
                  <v>11.43198382487959</v>
                </pt>
                <pt idx="196">
                  <v>11.38174980535786</v>
                </pt>
                <pt idx="197">
                  <v>11.21637855478378</v>
                </pt>
                <pt idx="198">
                  <v>11.21277836309522</v>
                </pt>
                <pt idx="199">
                  <v>11.1918771296147</v>
                </pt>
                <pt idx="200">
                  <v>11.13050910553211</v>
                </pt>
                <pt idx="201">
                  <v>11.11407848530896</v>
                </pt>
                <pt idx="202">
                  <v>11.18567996026136</v>
                </pt>
                <pt idx="203">
                  <v>11.18671648369239</v>
                </pt>
                <pt idx="204">
                  <v>11.14969854878346</v>
                </pt>
                <pt idx="205">
                  <v>11.17160396082725</v>
                </pt>
                <pt idx="206">
                  <v>11.20031595327293</v>
                </pt>
                <pt idx="207">
                  <v>11.27127220203305</v>
                </pt>
                <pt idx="208">
                  <v>11.32075461832474</v>
                </pt>
                <pt idx="209">
                  <v>11.42953542060628</v>
                </pt>
                <pt idx="210">
                  <v>11.47032050127067</v>
                </pt>
                <pt idx="211">
                  <v>11.43862678783039</v>
                </pt>
                <pt idx="212">
                  <v>11.51659478961149</v>
                </pt>
                <pt idx="213">
                  <v>11.59789399182183</v>
                </pt>
                <pt idx="214">
                  <v>11.61281428733101</v>
                </pt>
                <pt idx="215">
                  <v>11.65136026564821</v>
                </pt>
                <pt idx="216">
                  <v>11.56830491117452</v>
                </pt>
                <pt idx="217">
                  <v>11.60718387997792</v>
                </pt>
                <pt idx="218">
                  <v>11.62151981749273</v>
                </pt>
                <pt idx="219">
                  <v>11.58978242593383</v>
                </pt>
                <pt idx="220">
                  <v>11.58882399170179</v>
                </pt>
                <pt idx="221">
                  <v>11.49281845177034</v>
                </pt>
                <pt idx="222">
                  <v>11.49120263676178</v>
                </pt>
                <pt idx="223">
                  <v>11.39395547299986</v>
                </pt>
                <pt idx="224">
                  <v>11.36298445980167</v>
                </pt>
                <pt idx="225">
                  <v>11.37727591817131</v>
                </pt>
                <pt idx="226">
                  <v>11.29597495195052</v>
                </pt>
                <pt idx="227">
                  <v>11.30991944726983</v>
                </pt>
                <pt idx="228">
                  <v>11.3116884587697</v>
                </pt>
                <pt idx="229">
                  <v>11.33715016035401</v>
                </pt>
                <pt idx="230">
                  <v>11.29123127154021</v>
                </pt>
                <pt idx="231">
                  <v>11.32234783363091</v>
                </pt>
                <pt idx="232">
                  <v>11.3094291673807</v>
                </pt>
                <pt idx="233">
                  <v>11.30189861302636</v>
                </pt>
                <pt idx="234">
                  <v>11.26249236075319</v>
                </pt>
                <pt idx="235">
                  <v>11.36547036112528</v>
                </pt>
                <pt idx="236">
                  <v>11.30197015687966</v>
                </pt>
                <pt idx="237">
                  <v>11.33514744268501</v>
                </pt>
                <pt idx="238">
                  <v>11.31824360793034</v>
                </pt>
                <pt idx="239">
                  <v>11.43115049653733</v>
                </pt>
                <pt idx="240">
                  <v>11.39247864260339</v>
                </pt>
              </numCache>
            </numRef>
          </yVal>
          <smooth val="0"/>
        </ser>
        <ser>
          <idx val="1"/>
          <order val="1"/>
          <tx>
            <v>No-ocean control margin</v>
          </tx>
          <spPr>
            <a:ln xmlns:a="http://schemas.openxmlformats.org/drawingml/2006/main" w="19050">
              <a:solidFill>
                <a:srgbClr val="808080"/>
              </a:solidFill>
              <a:prstDash val="solid"/>
            </a:ln>
          </spPr>
          <marker>
            <symbol val="none"/>
            <spPr>
              <a:ln xmlns:a="http://schemas.openxmlformats.org/drawingml/2006/main">
                <a:prstDash val="solid"/>
              </a:ln>
            </spPr>
          </marker>
          <xVal>
            <numRef>
              <f>Subsurface_Chart_Data!$C$738:$C$978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Subsurface_Chart_Data!$D$738:$D$978</f>
              <numCache>
                <formatCode>General</formatCode>
                <ptCount val="241"/>
                <pt idx="0">
                  <v>-15.86776747823512</v>
                </pt>
                <pt idx="1">
                  <v>-16</v>
                </pt>
                <pt idx="2">
                  <v>-16.12664011612724</v>
                </pt>
                <pt idx="3">
                  <v>-16.24697960371747</v>
                </pt>
                <pt idx="4">
                  <v>-16.36034547554184</v>
                </pt>
                <pt idx="5">
                  <v>-16.46610374365965</v>
                </pt>
                <pt idx="6">
                  <v>-16.56366296493606</v>
                </pt>
                <pt idx="7">
                  <v>-16.65247754863199</v>
                </pt>
                <pt idx="8">
                  <v>-16.73205080756888</v>
                </pt>
                <pt idx="9">
                  <v>-16.80193773580484</v>
                </pt>
                <pt idx="10">
                  <v>-16.86174749728841</v>
                </pt>
                <pt idx="11">
                  <v>-16.91114561157228</v>
                </pt>
                <pt idx="12">
                  <v>-16.94985582436365</v>
                </pt>
                <pt idx="13">
                  <v>-16.97766165245026</v>
                </pt>
                <pt idx="14">
                  <v>-16.99440759436236</v>
                </pt>
                <pt idx="15">
                  <v>-17</v>
                </pt>
                <pt idx="16">
                  <v>-16.99440759436236</v>
                </pt>
                <pt idx="17">
                  <v>-16.97766165245026</v>
                </pt>
                <pt idx="18">
                  <v>-16.94985582436365</v>
                </pt>
                <pt idx="19">
                  <v>-16.91114561157228</v>
                </pt>
                <pt idx="20">
                  <v>-16.86174749728841</v>
                </pt>
                <pt idx="21">
                  <v>-16.80193773580484</v>
                </pt>
                <pt idx="22">
                  <v>-16.73205080756887</v>
                </pt>
                <pt idx="23">
                  <v>-16.65247754863199</v>
                </pt>
                <pt idx="24">
                  <v>-16.56366296493606</v>
                </pt>
                <pt idx="25">
                  <v>-16.46610374365965</v>
                </pt>
                <pt idx="26">
                  <v>-16.36034547554184</v>
                </pt>
                <pt idx="27">
                  <v>-16.24697960371747</v>
                </pt>
                <pt idx="28">
                  <v>-16.12664011612724</v>
                </pt>
                <pt idx="29">
                  <v>-16</v>
                </pt>
                <pt idx="30">
                  <v>-15.86776747823512</v>
                </pt>
                <pt idx="31">
                  <v>-15.73068204873279</v>
                </pt>
                <pt idx="32">
                  <v>-15.58951034882181</v>
                </pt>
                <pt idx="33">
                  <v>-15.44504186791263</v>
                </pt>
                <pt idx="34">
                  <v>-15.29808453235235</v>
                </pt>
                <pt idx="35">
                  <v>-15.14946018717285</v>
                </pt>
                <pt idx="36">
                  <v>-15</v>
                </pt>
                <pt idx="37">
                  <v>-14.85053981282715</v>
                </pt>
                <pt idx="38">
                  <v>-14.70191546764765</v>
                </pt>
                <pt idx="39">
                  <v>-14.55495813208737</v>
                </pt>
                <pt idx="40">
                  <v>-14.41048965117819</v>
                </pt>
                <pt idx="41">
                  <v>-14.26931795126721</v>
                </pt>
                <pt idx="42">
                  <v>-14.13223252176488</v>
                </pt>
                <pt idx="43">
                  <v>-14</v>
                </pt>
                <pt idx="44">
                  <v>-13.87335988387276</v>
                </pt>
                <pt idx="45">
                  <v>-13.75302039628253</v>
                </pt>
                <pt idx="46">
                  <v>-13.63965452445816</v>
                </pt>
                <pt idx="47">
                  <v>-13.53389625634035</v>
                </pt>
                <pt idx="48">
                  <v>-13.43633703506394</v>
                </pt>
                <pt idx="49">
                  <v>-13.34752245136801</v>
                </pt>
                <pt idx="50">
                  <v>-13.26794919243112</v>
                </pt>
                <pt idx="51">
                  <v>-13.19806226419516</v>
                </pt>
                <pt idx="52">
                  <v>-13.13825250271159</v>
                </pt>
                <pt idx="53">
                  <v>-13.08885438842772</v>
                </pt>
                <pt idx="54">
                  <v>-13.05014417563635</v>
                </pt>
                <pt idx="55">
                  <v>-13.02233834754974</v>
                </pt>
                <pt idx="56">
                  <v>-13.00559240563764</v>
                </pt>
                <pt idx="57">
                  <v>-13</v>
                </pt>
                <pt idx="58">
                  <v>-13.00559240563764</v>
                </pt>
                <pt idx="59">
                  <v>-13.02233834754974</v>
                </pt>
                <pt idx="60">
                  <v>-13.05014417563635</v>
                </pt>
                <pt idx="61">
                  <v>-13.08885438842772</v>
                </pt>
                <pt idx="62">
                  <v>-13.13825250271159</v>
                </pt>
                <pt idx="63">
                  <v>-13.19806226419516</v>
                </pt>
                <pt idx="64">
                  <v>-13.26794919243112</v>
                </pt>
                <pt idx="65">
                  <v>-13.34752245136801</v>
                </pt>
                <pt idx="66">
                  <v>-13.43633703506394</v>
                </pt>
                <pt idx="67">
                  <v>-13.53389625634035</v>
                </pt>
                <pt idx="68">
                  <v>-13.63965452445816</v>
                </pt>
                <pt idx="69">
                  <v>-13.75302039628253</v>
                </pt>
                <pt idx="70">
                  <v>-13.87335988387276</v>
                </pt>
                <pt idx="71">
                  <v>-14</v>
                </pt>
                <pt idx="72">
                  <v>-14.13223252176488</v>
                </pt>
                <pt idx="73">
                  <v>-14.26931795126721</v>
                </pt>
                <pt idx="74">
                  <v>-14.41048965117819</v>
                </pt>
                <pt idx="75">
                  <v>-14.55495813208737</v>
                </pt>
                <pt idx="76">
                  <v>-14.70191546764765</v>
                </pt>
                <pt idx="77">
                  <v>-14.85053981282715</v>
                </pt>
                <pt idx="78">
                  <v>-15</v>
                </pt>
                <pt idx="79">
                  <v>-15.14946018717285</v>
                </pt>
                <pt idx="80">
                  <v>-15.29808453235235</v>
                </pt>
                <pt idx="81">
                  <v>-15.44504186791263</v>
                </pt>
                <pt idx="82">
                  <v>-15.58951034882181</v>
                </pt>
                <pt idx="83">
                  <v>-15.73068204873279</v>
                </pt>
                <pt idx="84">
                  <v>-15.86776747823512</v>
                </pt>
                <pt idx="85">
                  <v>-16</v>
                </pt>
                <pt idx="86">
                  <v>-16.12664011612724</v>
                </pt>
                <pt idx="87">
                  <v>-16.24697960371747</v>
                </pt>
                <pt idx="88">
                  <v>-16.36034547554184</v>
                </pt>
                <pt idx="89">
                  <v>-16.46610374365965</v>
                </pt>
                <pt idx="90">
                  <v>-16.56366296493606</v>
                </pt>
                <pt idx="91">
                  <v>-16.65247754863199</v>
                </pt>
                <pt idx="92">
                  <v>-16.73205080756888</v>
                </pt>
                <pt idx="93">
                  <v>-16.80193773580484</v>
                </pt>
                <pt idx="94">
                  <v>-16.86174749728841</v>
                </pt>
                <pt idx="95">
                  <v>-16.91114561157228</v>
                </pt>
                <pt idx="96">
                  <v>-16.94985582436365</v>
                </pt>
                <pt idx="97">
                  <v>-16.97766165245026</v>
                </pt>
                <pt idx="98">
                  <v>-16.99440759436236</v>
                </pt>
                <pt idx="99">
                  <v>-17</v>
                </pt>
                <pt idx="100">
                  <v>-16.99440759436236</v>
                </pt>
                <pt idx="101">
                  <v>-16.97766165245026</v>
                </pt>
                <pt idx="102">
                  <v>-16.94985582436365</v>
                </pt>
                <pt idx="103">
                  <v>-16.91114561157228</v>
                </pt>
                <pt idx="104">
                  <v>-16.86174749728841</v>
                </pt>
                <pt idx="105">
                  <v>-16.80193773580484</v>
                </pt>
                <pt idx="106">
                  <v>-16.73205080756888</v>
                </pt>
                <pt idx="107">
                  <v>-16.65247754863199</v>
                </pt>
                <pt idx="108">
                  <v>-16.56366296493606</v>
                </pt>
                <pt idx="109">
                  <v>-16.46610374365965</v>
                </pt>
                <pt idx="110">
                  <v>-16.36034547554184</v>
                </pt>
                <pt idx="111">
                  <v>-16.24697960371747</v>
                </pt>
                <pt idx="112">
                  <v>-16.12664011612724</v>
                </pt>
                <pt idx="113">
                  <v>-16</v>
                </pt>
                <pt idx="114">
                  <v>-15.86776747823512</v>
                </pt>
                <pt idx="115">
                  <v>-15.73068204873279</v>
                </pt>
                <pt idx="116">
                  <v>-15.58951034882181</v>
                </pt>
                <pt idx="117">
                  <v>-15.44504186791263</v>
                </pt>
                <pt idx="118">
                  <v>-15.29808453235235</v>
                </pt>
                <pt idx="119">
                  <v>-15.14946018717285</v>
                </pt>
                <pt idx="120">
                  <v>-15</v>
                </pt>
                <pt idx="121">
                  <v>-14.85053981282715</v>
                </pt>
                <pt idx="122">
                  <v>-14.70191546764765</v>
                </pt>
                <pt idx="123">
                  <v>-14.55495813208737</v>
                </pt>
                <pt idx="124">
                  <v>-14.41048965117819</v>
                </pt>
                <pt idx="125">
                  <v>-14.26931795126721</v>
                </pt>
                <pt idx="126">
                  <v>-14.13223252176488</v>
                </pt>
                <pt idx="127">
                  <v>-14</v>
                </pt>
                <pt idx="128">
                  <v>-13.87335988387276</v>
                </pt>
                <pt idx="129">
                  <v>-13.75302039628253</v>
                </pt>
                <pt idx="130">
                  <v>-13.63965452445816</v>
                </pt>
                <pt idx="131">
                  <v>-13.53389625634035</v>
                </pt>
                <pt idx="132">
                  <v>-13.43633703506394</v>
                </pt>
                <pt idx="133">
                  <v>-13.34752245136801</v>
                </pt>
                <pt idx="134">
                  <v>-13.26794919243112</v>
                </pt>
                <pt idx="135">
                  <v>-13.19806226419516</v>
                </pt>
                <pt idx="136">
                  <v>-13.13825250271159</v>
                </pt>
                <pt idx="137">
                  <v>-13.08885438842772</v>
                </pt>
                <pt idx="138">
                  <v>-13.05014417563635</v>
                </pt>
                <pt idx="139">
                  <v>-13.02233834754974</v>
                </pt>
                <pt idx="140">
                  <v>-13.00559240563764</v>
                </pt>
                <pt idx="141">
                  <v>-13</v>
                </pt>
                <pt idx="142">
                  <v>-13.00559240563764</v>
                </pt>
                <pt idx="143">
                  <v>-13.02233834754974</v>
                </pt>
                <pt idx="144">
                  <v>-13.05014417563635</v>
                </pt>
                <pt idx="145">
                  <v>-13.08885438842772</v>
                </pt>
                <pt idx="146">
                  <v>-13.13825250271159</v>
                </pt>
                <pt idx="147">
                  <v>-13.19806226419516</v>
                </pt>
                <pt idx="148">
                  <v>-13.26794919243112</v>
                </pt>
                <pt idx="149">
                  <v>-13.34752245136801</v>
                </pt>
                <pt idx="150">
                  <v>-13.43633703506394</v>
                </pt>
                <pt idx="151">
                  <v>-13.53389625634035</v>
                </pt>
                <pt idx="152">
                  <v>-13.63965452445816</v>
                </pt>
                <pt idx="153">
                  <v>-13.75302039628253</v>
                </pt>
                <pt idx="154">
                  <v>-13.87335988387276</v>
                </pt>
                <pt idx="155">
                  <v>-14</v>
                </pt>
                <pt idx="156">
                  <v>-14.13223252176488</v>
                </pt>
                <pt idx="157">
                  <v>-14.26931795126721</v>
                </pt>
                <pt idx="158">
                  <v>-14.41048965117819</v>
                </pt>
                <pt idx="159">
                  <v>-14.55495813208737</v>
                </pt>
                <pt idx="160">
                  <v>-14.70191546764765</v>
                </pt>
                <pt idx="161">
                  <v>-14.85053981282715</v>
                </pt>
                <pt idx="162">
                  <v>-15</v>
                </pt>
                <pt idx="163">
                  <v>-15.14946018717285</v>
                </pt>
                <pt idx="164">
                  <v>-15.29808453235235</v>
                </pt>
                <pt idx="165">
                  <v>-15.44504186791263</v>
                </pt>
                <pt idx="166">
                  <v>-15.58951034882181</v>
                </pt>
                <pt idx="167">
                  <v>-15.73068204873279</v>
                </pt>
                <pt idx="168">
                  <v>-15.86776747823512</v>
                </pt>
                <pt idx="169">
                  <v>-16</v>
                </pt>
                <pt idx="170">
                  <v>-16.12664011612724</v>
                </pt>
                <pt idx="171">
                  <v>-16.24697960371747</v>
                </pt>
                <pt idx="172">
                  <v>-16.36034547554184</v>
                </pt>
                <pt idx="173">
                  <v>-16.46610374365965</v>
                </pt>
                <pt idx="174">
                  <v>-16.56366296493606</v>
                </pt>
                <pt idx="175">
                  <v>-16.65247754863199</v>
                </pt>
                <pt idx="176">
                  <v>-16.73205080756887</v>
                </pt>
                <pt idx="177">
                  <v>-16.80193773580484</v>
                </pt>
                <pt idx="178">
                  <v>-16.86174749728841</v>
                </pt>
                <pt idx="179">
                  <v>-16.91114561157228</v>
                </pt>
                <pt idx="180">
                  <v>-16.94985582436365</v>
                </pt>
                <pt idx="181">
                  <v>-16.97766165245026</v>
                </pt>
                <pt idx="182">
                  <v>-16.99440759436236</v>
                </pt>
                <pt idx="183">
                  <v>-17</v>
                </pt>
                <pt idx="184">
                  <v>-16.99440759436236</v>
                </pt>
                <pt idx="185">
                  <v>-16.97766165245026</v>
                </pt>
                <pt idx="186">
                  <v>-16.94985582436365</v>
                </pt>
                <pt idx="187">
                  <v>-16.91114561157228</v>
                </pt>
                <pt idx="188">
                  <v>-16.86174749728841</v>
                </pt>
                <pt idx="189">
                  <v>-16.80193773580484</v>
                </pt>
                <pt idx="190">
                  <v>-16.73205080756888</v>
                </pt>
                <pt idx="191">
                  <v>-16.65247754863199</v>
                </pt>
                <pt idx="192">
                  <v>-16.56366296493606</v>
                </pt>
                <pt idx="193">
                  <v>-16.46610374365966</v>
                </pt>
                <pt idx="194">
                  <v>-16.36034547554184</v>
                </pt>
                <pt idx="195">
                  <v>-16.24697960371747</v>
                </pt>
                <pt idx="196">
                  <v>-16.12664011612724</v>
                </pt>
                <pt idx="197">
                  <v>-16</v>
                </pt>
                <pt idx="198">
                  <v>-15.86776747823512</v>
                </pt>
                <pt idx="199">
                  <v>-15.73068204873279</v>
                </pt>
                <pt idx="200">
                  <v>-15.58951034882181</v>
                </pt>
                <pt idx="201">
                  <v>-15.44504186791263</v>
                </pt>
                <pt idx="202">
                  <v>-15.29808453235235</v>
                </pt>
                <pt idx="203">
                  <v>-15.14946018717285</v>
                </pt>
                <pt idx="204">
                  <v>-15</v>
                </pt>
                <pt idx="205">
                  <v>-14.85053981282715</v>
                </pt>
                <pt idx="206">
                  <v>-14.70191546764765</v>
                </pt>
                <pt idx="207">
                  <v>-14.55495813208737</v>
                </pt>
                <pt idx="208">
                  <v>-14.41048965117819</v>
                </pt>
                <pt idx="209">
                  <v>-14.26931795126721</v>
                </pt>
                <pt idx="210">
                  <v>-14.13223252176488</v>
                </pt>
                <pt idx="211">
                  <v>-14</v>
                </pt>
                <pt idx="212">
                  <v>-13.87335988387276</v>
                </pt>
                <pt idx="213">
                  <v>-13.75302039628254</v>
                </pt>
                <pt idx="214">
                  <v>-13.63965452445816</v>
                </pt>
                <pt idx="215">
                  <v>-13.53389625634035</v>
                </pt>
                <pt idx="216">
                  <v>-13.43633703506394</v>
                </pt>
                <pt idx="217">
                  <v>-13.34752245136801</v>
                </pt>
                <pt idx="218">
                  <v>-13.26794919243112</v>
                </pt>
                <pt idx="219">
                  <v>-13.19806226419516</v>
                </pt>
                <pt idx="220">
                  <v>-13.13825250271159</v>
                </pt>
                <pt idx="221">
                  <v>-13.08885438842772</v>
                </pt>
                <pt idx="222">
                  <v>-13.05014417563635</v>
                </pt>
                <pt idx="223">
                  <v>-13.02233834754974</v>
                </pt>
                <pt idx="224">
                  <v>-13.00559240563764</v>
                </pt>
                <pt idx="225">
                  <v>-13</v>
                </pt>
                <pt idx="226">
                  <v>-13.00559240563764</v>
                </pt>
                <pt idx="227">
                  <v>-13.02233834754974</v>
                </pt>
                <pt idx="228">
                  <v>-13.05014417563635</v>
                </pt>
                <pt idx="229">
                  <v>-13.08885438842772</v>
                </pt>
                <pt idx="230">
                  <v>-13.13825250271159</v>
                </pt>
                <pt idx="231">
                  <v>-13.19806226419516</v>
                </pt>
                <pt idx="232">
                  <v>-13.26794919243112</v>
                </pt>
                <pt idx="233">
                  <v>-13.34752245136801</v>
                </pt>
                <pt idx="234">
                  <v>-13.43633703506394</v>
                </pt>
                <pt idx="235">
                  <v>-13.53389625634035</v>
                </pt>
                <pt idx="236">
                  <v>-13.63965452445816</v>
                </pt>
                <pt idx="237">
                  <v>-13.75302039628253</v>
                </pt>
                <pt idx="238">
                  <v>-13.87335988387276</v>
                </pt>
                <pt idx="239">
                  <v>-14</v>
                </pt>
                <pt idx="240">
                  <v>-14.13223252176488</v>
                </pt>
              </numCache>
            </numRef>
          </yVal>
          <smooth val="0"/>
        </ser>
        <ser>
          <idx val="2"/>
          <order val="2"/>
          <tx>
            <v>Zero threshold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Subsurface_Chart_Data!$F$738:$F$978</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dLbls>
          <showLegendKey val="0"/>
          <showVal val="0"/>
          <showCatName val="0"/>
          <showSerName val="0"/>
          <showPercent val="0"/>
          <showBubbleSize val="0"/>
        </dLbls>
        <axId val="1918582640"/>
        <axId val="1918583120"/>
      </scatterChart>
      <valAx>
        <axId val="1918582640"/>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3120"/>
        <crosses val="min"/>
        <crossBetween val="midCat"/>
      </valAx>
      <valAx>
        <axId val="1918583120"/>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Margin above threshold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1918582640"/>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Radargram-Style Return Timing With Clutter</a:t>
            </a:r>
          </a:p>
        </rich>
      </tx>
      <overlay val="0"/>
    </title>
    <plotArea>
      <layout/>
      <scatterChart>
        <scatterStyle val="lineMarker"/>
        <varyColors val="0"/>
        <ser>
          <idx val="0"/>
          <order val="0"/>
          <tx>
            <v>Surface clutter upper</v>
          </tx>
          <spPr>
            <a:ln xmlns:a="http://schemas.openxmlformats.org/drawingml/2006/main" w="19050">
              <a:solidFill>
                <a:srgbClr val="808080"/>
              </a:solidFill>
              <a:prstDash val="solid"/>
            </a:ln>
          </spPr>
          <marker>
            <symbol val="none"/>
            <spPr>
              <a:ln xmlns:a="http://schemas.openxmlformats.org/drawingml/2006/main">
                <a:prstDash val="solid"/>
              </a:ln>
            </spPr>
          </marker>
          <xVal>
            <numRef>
              <f>Subsurface_Chart_Data!$A$983:$A$1223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Subsurface_Chart_Data!$B$983:$B$1223</f>
              <numCache>
                <formatCode>General</formatCode>
                <ptCount val="241"/>
                <pt idx="0">
                  <v>13.46239186827274</v>
                </pt>
                <pt idx="1">
                  <v>13.42658477444273</v>
                </pt>
                <pt idx="2">
                  <v>13.37929165882718</v>
                </pt>
                <pt idx="3">
                  <v>13.32089329778511</v>
                </pt>
                <pt idx="4">
                  <v>13.25185988058195</v>
                </pt>
                <pt idx="5">
                  <v>13.17274722370204</v>
                </pt>
                <pt idx="6">
                  <v>13.08419229574109</v>
                </pt>
                <pt idx="7">
                  <v>12.98690808890957</v>
                </pt>
                <pt idx="8">
                  <v>12.88167787843871</v>
                </pt>
                <pt idx="9">
                  <v>12.76934891610886</v>
                </pt>
                <pt idx="10">
                  <v>12.65082560867634</v>
                </pt>
                <pt idx="11">
                  <v>12.52706223612201</v>
                </pt>
                <pt idx="12">
                  <v>12.39905526835001</v>
                </pt>
                <pt idx="13">
                  <v>12.26783534219796</v>
                </pt>
                <pt idx="14">
                  <v>12.13445896335515</v>
                </pt>
                <pt idx="15">
                  <v>12</v>
                </pt>
                <pt idx="16">
                  <v>11.86554103664485</v>
                </pt>
                <pt idx="17">
                  <v>11.73216465780204</v>
                </pt>
                <pt idx="18">
                  <v>11.60094473164999</v>
                </pt>
                <pt idx="19">
                  <v>11.47293776387798</v>
                </pt>
                <pt idx="20">
                  <v>11.34917439132366</v>
                </pt>
                <pt idx="21">
                  <v>11.23065108389114</v>
                </pt>
                <pt idx="22">
                  <v>11.11832212156129</v>
                </pt>
                <pt idx="23">
                  <v>11.01309191109043</v>
                </pt>
                <pt idx="24">
                  <v>10.91580770425891</v>
                </pt>
                <pt idx="25">
                  <v>10.82725277629796</v>
                </pt>
                <pt idx="26">
                  <v>10.74814011941805</v>
                </pt>
                <pt idx="27">
                  <v>10.67910670221489</v>
                </pt>
                <pt idx="28">
                  <v>10.62070834117282</v>
                </pt>
                <pt idx="29">
                  <v>10.57341522555727</v>
                </pt>
                <pt idx="30">
                  <v>10.53760813172726</v>
                </pt>
                <pt idx="31">
                  <v>10.5135753573481</v>
                </pt>
                <pt idx="32">
                  <v>10.50151040018803</v>
                </pt>
                <pt idx="33">
                  <v>10.50151040018803</v>
                </pt>
                <pt idx="34">
                  <v>10.5135753573481</v>
                </pt>
                <pt idx="35">
                  <v>10.53760813172726</v>
                </pt>
                <pt idx="36">
                  <v>10.57341522555727</v>
                </pt>
                <pt idx="37">
                  <v>10.62070834117282</v>
                </pt>
                <pt idx="38">
                  <v>10.67910670221489</v>
                </pt>
                <pt idx="39">
                  <v>10.74814011941805</v>
                </pt>
                <pt idx="40">
                  <v>10.82725277629796</v>
                </pt>
                <pt idx="41">
                  <v>10.91580770425891</v>
                </pt>
                <pt idx="42">
                  <v>11.01309191109043</v>
                </pt>
                <pt idx="43">
                  <v>11.11832212156129</v>
                </pt>
                <pt idx="44">
                  <v>11.23065108389114</v>
                </pt>
                <pt idx="45">
                  <v>11.34917439132366</v>
                </pt>
                <pt idx="46">
                  <v>11.47293776387799</v>
                </pt>
                <pt idx="47">
                  <v>11.60094473164999</v>
                </pt>
                <pt idx="48">
                  <v>11.73216465780204</v>
                </pt>
                <pt idx="49">
                  <v>11.86554103664485</v>
                </pt>
                <pt idx="50">
                  <v>12</v>
                </pt>
                <pt idx="51">
                  <v>12.13445896335515</v>
                </pt>
                <pt idx="52">
                  <v>12.26783534219796</v>
                </pt>
                <pt idx="53">
                  <v>12.39905526835001</v>
                </pt>
                <pt idx="54">
                  <v>12.52706223612201</v>
                </pt>
                <pt idx="55">
                  <v>12.65082560867634</v>
                </pt>
                <pt idx="56">
                  <v>12.76934891610886</v>
                </pt>
                <pt idx="57">
                  <v>12.88167787843871</v>
                </pt>
                <pt idx="58">
                  <v>12.98690808890957</v>
                </pt>
                <pt idx="59">
                  <v>13.08419229574109</v>
                </pt>
                <pt idx="60">
                  <v>13.17274722370204</v>
                </pt>
                <pt idx="61">
                  <v>13.25185988058195</v>
                </pt>
                <pt idx="62">
                  <v>13.32089329778511</v>
                </pt>
                <pt idx="63">
                  <v>13.37929165882718</v>
                </pt>
                <pt idx="64">
                  <v>13.42658477444273</v>
                </pt>
                <pt idx="65">
                  <v>13.46239186827274</v>
                </pt>
                <pt idx="66">
                  <v>13.4864246426519</v>
                </pt>
                <pt idx="67">
                  <v>13.49848959981197</v>
                </pt>
                <pt idx="68">
                  <v>13.49848959981197</v>
                </pt>
                <pt idx="69">
                  <v>13.4864246426519</v>
                </pt>
                <pt idx="70">
                  <v>13.46239186827274</v>
                </pt>
                <pt idx="71">
                  <v>13.42658477444273</v>
                </pt>
                <pt idx="72">
                  <v>13.37929165882718</v>
                </pt>
                <pt idx="73">
                  <v>13.32089329778511</v>
                </pt>
                <pt idx="74">
                  <v>13.25185988058195</v>
                </pt>
                <pt idx="75">
                  <v>13.17274722370204</v>
                </pt>
                <pt idx="76">
                  <v>13.08419229574109</v>
                </pt>
                <pt idx="77">
                  <v>12.98690808890957</v>
                </pt>
                <pt idx="78">
                  <v>12.88167787843871</v>
                </pt>
                <pt idx="79">
                  <v>12.76934891610886</v>
                </pt>
                <pt idx="80">
                  <v>12.65082560867634</v>
                </pt>
                <pt idx="81">
                  <v>12.52706223612201</v>
                </pt>
                <pt idx="82">
                  <v>12.39905526835001</v>
                </pt>
                <pt idx="83">
                  <v>12.26783534219796</v>
                </pt>
                <pt idx="84">
                  <v>12.13445896335515</v>
                </pt>
                <pt idx="85">
                  <v>12</v>
                </pt>
                <pt idx="86">
                  <v>11.86554103664485</v>
                </pt>
                <pt idx="87">
                  <v>11.73216465780204</v>
                </pt>
                <pt idx="88">
                  <v>11.60094473164999</v>
                </pt>
                <pt idx="89">
                  <v>11.47293776387799</v>
                </pt>
                <pt idx="90">
                  <v>11.34917439132366</v>
                </pt>
                <pt idx="91">
                  <v>11.23065108389114</v>
                </pt>
                <pt idx="92">
                  <v>11.11832212156129</v>
                </pt>
                <pt idx="93">
                  <v>11.01309191109043</v>
                </pt>
                <pt idx="94">
                  <v>10.91580770425891</v>
                </pt>
                <pt idx="95">
                  <v>10.82725277629796</v>
                </pt>
                <pt idx="96">
                  <v>10.74814011941805</v>
                </pt>
                <pt idx="97">
                  <v>10.67910670221489</v>
                </pt>
                <pt idx="98">
                  <v>10.62070834117282</v>
                </pt>
                <pt idx="99">
                  <v>10.57341522555727</v>
                </pt>
                <pt idx="100">
                  <v>10.53760813172726</v>
                </pt>
                <pt idx="101">
                  <v>10.5135753573481</v>
                </pt>
                <pt idx="102">
                  <v>10.50151040018803</v>
                </pt>
                <pt idx="103">
                  <v>10.50151040018803</v>
                </pt>
                <pt idx="104">
                  <v>10.5135753573481</v>
                </pt>
                <pt idx="105">
                  <v>10.53760813172726</v>
                </pt>
                <pt idx="106">
                  <v>10.57341522555727</v>
                </pt>
                <pt idx="107">
                  <v>10.62070834117282</v>
                </pt>
                <pt idx="108">
                  <v>10.67910670221489</v>
                </pt>
                <pt idx="109">
                  <v>10.74814011941805</v>
                </pt>
                <pt idx="110">
                  <v>10.82725277629796</v>
                </pt>
                <pt idx="111">
                  <v>10.91580770425891</v>
                </pt>
                <pt idx="112">
                  <v>11.01309191109043</v>
                </pt>
                <pt idx="113">
                  <v>11.11832212156129</v>
                </pt>
                <pt idx="114">
                  <v>11.23065108389114</v>
                </pt>
                <pt idx="115">
                  <v>11.34917439132366</v>
                </pt>
                <pt idx="116">
                  <v>11.47293776387799</v>
                </pt>
                <pt idx="117">
                  <v>11.60094473164999</v>
                </pt>
                <pt idx="118">
                  <v>11.73216465780204</v>
                </pt>
                <pt idx="119">
                  <v>11.86554103664485</v>
                </pt>
                <pt idx="120">
                  <v>12</v>
                </pt>
                <pt idx="121">
                  <v>12.13445896335515</v>
                </pt>
                <pt idx="122">
                  <v>12.26783534219796</v>
                </pt>
                <pt idx="123">
                  <v>12.39905526835001</v>
                </pt>
                <pt idx="124">
                  <v>12.52706223612201</v>
                </pt>
                <pt idx="125">
                  <v>12.65082560867634</v>
                </pt>
                <pt idx="126">
                  <v>12.76934891610886</v>
                </pt>
                <pt idx="127">
                  <v>12.88167787843871</v>
                </pt>
                <pt idx="128">
                  <v>12.98690808890957</v>
                </pt>
                <pt idx="129">
                  <v>13.08419229574109</v>
                </pt>
                <pt idx="130">
                  <v>13.17274722370204</v>
                </pt>
                <pt idx="131">
                  <v>13.25185988058195</v>
                </pt>
                <pt idx="132">
                  <v>13.32089329778511</v>
                </pt>
                <pt idx="133">
                  <v>13.37929165882718</v>
                </pt>
                <pt idx="134">
                  <v>13.42658477444273</v>
                </pt>
                <pt idx="135">
                  <v>13.46239186827274</v>
                </pt>
                <pt idx="136">
                  <v>13.4864246426519</v>
                </pt>
                <pt idx="137">
                  <v>13.49848959981197</v>
                </pt>
                <pt idx="138">
                  <v>13.49848959981197</v>
                </pt>
                <pt idx="139">
                  <v>13.4864246426519</v>
                </pt>
                <pt idx="140">
                  <v>13.46239186827274</v>
                </pt>
                <pt idx="141">
                  <v>13.42658477444273</v>
                </pt>
                <pt idx="142">
                  <v>13.37929165882718</v>
                </pt>
                <pt idx="143">
                  <v>13.32089329778511</v>
                </pt>
                <pt idx="144">
                  <v>13.25185988058195</v>
                </pt>
                <pt idx="145">
                  <v>13.17274722370204</v>
                </pt>
                <pt idx="146">
                  <v>13.08419229574109</v>
                </pt>
                <pt idx="147">
                  <v>12.98690808890957</v>
                </pt>
                <pt idx="148">
                  <v>12.88167787843871</v>
                </pt>
                <pt idx="149">
                  <v>12.76934891610886</v>
                </pt>
                <pt idx="150">
                  <v>12.65082560867634</v>
                </pt>
                <pt idx="151">
                  <v>12.52706223612201</v>
                </pt>
                <pt idx="152">
                  <v>12.39905526835001</v>
                </pt>
                <pt idx="153">
                  <v>12.26783534219796</v>
                </pt>
                <pt idx="154">
                  <v>12.13445896335515</v>
                </pt>
                <pt idx="155">
                  <v>12</v>
                </pt>
                <pt idx="156">
                  <v>11.86554103664485</v>
                </pt>
                <pt idx="157">
                  <v>11.73216465780204</v>
                </pt>
                <pt idx="158">
                  <v>11.60094473164999</v>
                </pt>
                <pt idx="159">
                  <v>11.47293776387799</v>
                </pt>
                <pt idx="160">
                  <v>11.34917439132366</v>
                </pt>
                <pt idx="161">
                  <v>11.23065108389114</v>
                </pt>
                <pt idx="162">
                  <v>11.11832212156129</v>
                </pt>
                <pt idx="163">
                  <v>11.01309191109043</v>
                </pt>
                <pt idx="164">
                  <v>10.91580770425891</v>
                </pt>
                <pt idx="165">
                  <v>10.82725277629796</v>
                </pt>
                <pt idx="166">
                  <v>10.74814011941805</v>
                </pt>
                <pt idx="167">
                  <v>10.67910670221489</v>
                </pt>
                <pt idx="168">
                  <v>10.62070834117282</v>
                </pt>
                <pt idx="169">
                  <v>10.57341522555727</v>
                </pt>
                <pt idx="170">
                  <v>10.53760813172726</v>
                </pt>
                <pt idx="171">
                  <v>10.5135753573481</v>
                </pt>
                <pt idx="172">
                  <v>10.50151040018803</v>
                </pt>
                <pt idx="173">
                  <v>10.50151040018803</v>
                </pt>
                <pt idx="174">
                  <v>10.5135753573481</v>
                </pt>
                <pt idx="175">
                  <v>10.53760813172726</v>
                </pt>
                <pt idx="176">
                  <v>10.57341522555727</v>
                </pt>
                <pt idx="177">
                  <v>10.62070834117282</v>
                </pt>
                <pt idx="178">
                  <v>10.67910670221489</v>
                </pt>
                <pt idx="179">
                  <v>10.74814011941805</v>
                </pt>
                <pt idx="180">
                  <v>10.82725277629796</v>
                </pt>
                <pt idx="181">
                  <v>10.91580770425891</v>
                </pt>
                <pt idx="182">
                  <v>11.01309191109043</v>
                </pt>
                <pt idx="183">
                  <v>11.11832212156129</v>
                </pt>
                <pt idx="184">
                  <v>11.23065108389114</v>
                </pt>
                <pt idx="185">
                  <v>11.34917439132366</v>
                </pt>
                <pt idx="186">
                  <v>11.47293776387799</v>
                </pt>
                <pt idx="187">
                  <v>11.60094473164999</v>
                </pt>
                <pt idx="188">
                  <v>11.73216465780204</v>
                </pt>
                <pt idx="189">
                  <v>11.86554103664485</v>
                </pt>
                <pt idx="190">
                  <v>12</v>
                </pt>
                <pt idx="191">
                  <v>12.13445896335515</v>
                </pt>
                <pt idx="192">
                  <v>12.26783534219796</v>
                </pt>
                <pt idx="193">
                  <v>12.39905526835001</v>
                </pt>
                <pt idx="194">
                  <v>12.52706223612201</v>
                </pt>
                <pt idx="195">
                  <v>12.65082560867634</v>
                </pt>
                <pt idx="196">
                  <v>12.76934891610886</v>
                </pt>
                <pt idx="197">
                  <v>12.88167787843871</v>
                </pt>
                <pt idx="198">
                  <v>12.98690808890957</v>
                </pt>
                <pt idx="199">
                  <v>13.08419229574109</v>
                </pt>
                <pt idx="200">
                  <v>13.17274722370204</v>
                </pt>
                <pt idx="201">
                  <v>13.25185988058195</v>
                </pt>
                <pt idx="202">
                  <v>13.32089329778511</v>
                </pt>
                <pt idx="203">
                  <v>13.37929165882718</v>
                </pt>
                <pt idx="204">
                  <v>13.42658477444273</v>
                </pt>
                <pt idx="205">
                  <v>13.46239186827274</v>
                </pt>
                <pt idx="206">
                  <v>13.4864246426519</v>
                </pt>
                <pt idx="207">
                  <v>13.49848959981197</v>
                </pt>
                <pt idx="208">
                  <v>13.49848959981197</v>
                </pt>
                <pt idx="209">
                  <v>13.4864246426519</v>
                </pt>
                <pt idx="210">
                  <v>13.46239186827274</v>
                </pt>
                <pt idx="211">
                  <v>13.42658477444273</v>
                </pt>
                <pt idx="212">
                  <v>13.37929165882718</v>
                </pt>
                <pt idx="213">
                  <v>13.32089329778511</v>
                </pt>
                <pt idx="214">
                  <v>13.25185988058195</v>
                </pt>
                <pt idx="215">
                  <v>13.17274722370204</v>
                </pt>
                <pt idx="216">
                  <v>13.08419229574109</v>
                </pt>
                <pt idx="217">
                  <v>12.98690808890957</v>
                </pt>
                <pt idx="218">
                  <v>12.88167787843871</v>
                </pt>
                <pt idx="219">
                  <v>12.76934891610886</v>
                </pt>
                <pt idx="220">
                  <v>12.65082560867634</v>
                </pt>
                <pt idx="221">
                  <v>12.52706223612202</v>
                </pt>
                <pt idx="222">
                  <v>12.39905526835001</v>
                </pt>
                <pt idx="223">
                  <v>12.26783534219796</v>
                </pt>
                <pt idx="224">
                  <v>12.13445896335515</v>
                </pt>
                <pt idx="225">
                  <v>12</v>
                </pt>
                <pt idx="226">
                  <v>11.86554103664485</v>
                </pt>
                <pt idx="227">
                  <v>11.73216465780204</v>
                </pt>
                <pt idx="228">
                  <v>11.60094473164999</v>
                </pt>
                <pt idx="229">
                  <v>11.47293776387799</v>
                </pt>
                <pt idx="230">
                  <v>11.34917439132366</v>
                </pt>
                <pt idx="231">
                  <v>11.23065108389114</v>
                </pt>
                <pt idx="232">
                  <v>11.11832212156129</v>
                </pt>
                <pt idx="233">
                  <v>11.01309191109043</v>
                </pt>
                <pt idx="234">
                  <v>10.91580770425891</v>
                </pt>
                <pt idx="235">
                  <v>10.82725277629796</v>
                </pt>
                <pt idx="236">
                  <v>10.74814011941805</v>
                </pt>
                <pt idx="237">
                  <v>10.67910670221489</v>
                </pt>
                <pt idx="238">
                  <v>10.62070834117282</v>
                </pt>
                <pt idx="239">
                  <v>10.57341522555727</v>
                </pt>
                <pt idx="240">
                  <v>10.53760813172726</v>
                </pt>
              </numCache>
            </numRef>
          </yVal>
          <smooth val="0"/>
        </ser>
        <ser>
          <idx val="1"/>
          <order val="1"/>
          <tx>
            <v>Shallow ice return</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Subsurface_Chart_Data!$C$983:$C$1223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Subsurface_Chart_Data!$D$983:$D$1223</f>
              <numCache>
                <formatCode>General</formatCode>
                <ptCount val="241"/>
                <pt idx="0">
                  <v>11.83321713432328</v>
                </pt>
                <pt idx="1">
                  <v>11.96622916929907</v>
                </pt>
                <pt idx="2">
                  <v>12.11792233840066</v>
                </pt>
                <pt idx="3">
                  <v>12.29126926890724</v>
                </pt>
                <pt idx="4">
                  <v>12.45918759215706</v>
                </pt>
                <pt idx="5">
                  <v>12.65315126085715</v>
                </pt>
                <pt idx="6">
                  <v>12.84637775361228</v>
                </pt>
                <pt idx="7">
                  <v>13.04949478055771</v>
                </pt>
                <pt idx="8">
                  <v>13.26849083586356</v>
                </pt>
                <pt idx="9">
                  <v>13.47591953201668</v>
                </pt>
                <pt idx="10">
                  <v>13.69558179277424</v>
                </pt>
                <pt idx="11">
                  <v>13.91625075328312</v>
                </pt>
                <pt idx="12">
                  <v>14.12673986966042</v>
                </pt>
                <pt idx="13">
                  <v>14.34055691594272</v>
                </pt>
                <pt idx="14">
                  <v>14.54125784590168</v>
                </pt>
                <pt idx="15">
                  <v>14.73449879235893</v>
                </pt>
                <pt idx="16">
                  <v>14.91896198873063</v>
                </pt>
                <pt idx="17">
                  <v>15.09402401214795</v>
                </pt>
                <pt idx="18">
                  <v>15.24027303999413</v>
                </pt>
                <pt idx="19">
                  <v>15.37348134370449</v>
                </pt>
                <pt idx="20">
                  <v>15.50118209908999</v>
                </pt>
                <pt idx="21">
                  <v>15.5911962710529</v>
                </pt>
                <pt idx="22">
                  <v>15.6726011146299</v>
                </pt>
                <pt idx="23">
                  <v>15.72660372410714</v>
                </pt>
                <pt idx="24">
                  <v>15.75487398444793</v>
                </pt>
                <pt idx="25">
                  <v>15.77116815825281</v>
                </pt>
                <pt idx="26">
                  <v>15.75703558397085</v>
                </pt>
                <pt idx="27">
                  <v>15.72545830706678</v>
                </pt>
                <pt idx="28">
                  <v>15.6652592533351</v>
                </pt>
                <pt idx="29">
                  <v>15.58930036551997</v>
                </pt>
                <pt idx="30">
                  <v>15.48793610810427</v>
                </pt>
                <pt idx="31">
                  <v>15.37587382003119</v>
                </pt>
                <pt idx="32">
                  <v>15.25079952696173</v>
                </pt>
                <pt idx="33">
                  <v>15.11779641048778</v>
                </pt>
                <pt idx="34">
                  <v>14.95365211870584</v>
                </pt>
                <pt idx="35">
                  <v>14.7950595168968</v>
                </pt>
                <pt idx="36">
                  <v>14.623633092068</v>
                </pt>
                <pt idx="37">
                  <v>14.45330908022245</v>
                </pt>
                <pt idx="38">
                  <v>14.28312583226619</v>
                </pt>
                <pt idx="39">
                  <v>14.11788278833436</v>
                </pt>
                <pt idx="40">
                  <v>13.9517845843396</v>
                </pt>
                <pt idx="41">
                  <v>13.78965989546767</v>
                </pt>
                <pt idx="42">
                  <v>13.62591372567696</v>
                </pt>
                <pt idx="43">
                  <v>13.49276895979808</v>
                </pt>
                <pt idx="44">
                  <v>13.35453036962142</v>
                </pt>
                <pt idx="45">
                  <v>13.25130854879388</v>
                </pt>
                <pt idx="46">
                  <v>13.14462425572058</v>
                </pt>
                <pt idx="47">
                  <v>13.06940199783266</v>
                </pt>
                <pt idx="48">
                  <v>13.00192070365095</v>
                </pt>
                <pt idx="49">
                  <v>12.95402227227746</v>
                </pt>
                <pt idx="50">
                  <v>12.91687681373485</v>
                </pt>
                <pt idx="51">
                  <v>12.91697467512203</v>
                </pt>
                <pt idx="52">
                  <v>12.9196202931375</v>
                </pt>
                <pt idx="53">
                  <v>12.94241377666358</v>
                </pt>
                <pt idx="54">
                  <v>12.98375213377968</v>
                </pt>
                <pt idx="55">
                  <v>13.03794536052773</v>
                </pt>
                <pt idx="56">
                  <v>13.09676248058359</v>
                </pt>
                <pt idx="57">
                  <v>13.17890231562772</v>
                </pt>
                <pt idx="58">
                  <v>13.26320436177126</v>
                </pt>
                <pt idx="59">
                  <v>13.34912188134441</v>
                </pt>
                <pt idx="60">
                  <v>13.44652085649568</v>
                </pt>
                <pt idx="61">
                  <v>13.5425517811687</v>
                </pt>
                <pt idx="62">
                  <v>13.64681015953621</v>
                </pt>
                <pt idx="63">
                  <v>13.73608554253114</v>
                </pt>
                <pt idx="64">
                  <v>13.83258811138292</v>
                </pt>
                <pt idx="65">
                  <v>13.91295460446153</v>
                </pt>
                <pt idx="66">
                  <v>13.98840870276441</v>
                </pt>
                <pt idx="67">
                  <v>14.05672762662513</v>
                </pt>
                <pt idx="68">
                  <v>14.10232990629842</v>
                </pt>
                <pt idx="69">
                  <v>14.14196563377077</v>
                </pt>
                <pt idx="70">
                  <v>14.15984630334503</v>
                </pt>
                <pt idx="71">
                  <v>14.17340504263699</v>
                </pt>
                <pt idx="72">
                  <v>14.1572038673417</v>
                </pt>
                <pt idx="73">
                  <v>14.1285129935943</v>
                </pt>
                <pt idx="74">
                  <v>14.08100056914749</v>
                </pt>
                <pt idx="75">
                  <v>14.01545747324426</v>
                </pt>
                <pt idx="76">
                  <v>13.94251791613962</v>
                </pt>
                <pt idx="77">
                  <v>13.84557449966917</v>
                </pt>
                <pt idx="78">
                  <v>13.71810352116307</v>
                </pt>
                <pt idx="79">
                  <v>13.59506559743211</v>
                </pt>
                <pt idx="80">
                  <v>13.44472081399298</v>
                </pt>
                <pt idx="81">
                  <v>13.29840783218821</v>
                </pt>
                <pt idx="82">
                  <v>13.13510669312075</v>
                </pt>
                <pt idx="83">
                  <v>12.95991938397577</v>
                </pt>
                <pt idx="84">
                  <v>12.79676770804064</v>
                </pt>
                <pt idx="85">
                  <v>12.62322673538092</v>
                </pt>
                <pt idx="86">
                  <v>12.44242867395597</v>
                </pt>
                <pt idx="87">
                  <v>12.27732760668193</v>
                </pt>
                <pt idx="88">
                  <v>12.13028926001637</v>
                </pt>
                <pt idx="89">
                  <v>11.97816819866713</v>
                </pt>
                <pt idx="90">
                  <v>11.84923662660562</v>
                </pt>
                <pt idx="91">
                  <v>11.73542882172482</v>
                </pt>
                <pt idx="92">
                  <v>11.63420962511821</v>
                </pt>
                <pt idx="93">
                  <v>11.55490937896898</v>
                </pt>
                <pt idx="94">
                  <v>11.5060753683172</v>
                </pt>
                <pt idx="95">
                  <v>11.48238292317718</v>
                </pt>
                <pt idx="96">
                  <v>11.4713870826873</v>
                </pt>
                <pt idx="97">
                  <v>11.50180054154563</v>
                </pt>
                <pt idx="98">
                  <v>11.55079479618914</v>
                </pt>
                <pt idx="99">
                  <v>11.6285598561317</v>
                </pt>
                <pt idx="100">
                  <v>11.73004148660475</v>
                </pt>
                <pt idx="101">
                  <v>11.85640151500476</v>
                </pt>
                <pt idx="102">
                  <v>12.01295212086215</v>
                </pt>
                <pt idx="103">
                  <v>12.17884911002664</v>
                </pt>
                <pt idx="104">
                  <v>12.38330061239433</v>
                </pt>
                <pt idx="105">
                  <v>12.59793411287508</v>
                </pt>
                <pt idx="106">
                  <v>12.81975927419813</v>
                </pt>
                <pt idx="107">
                  <v>13.07570920805277</v>
                </pt>
                <pt idx="108">
                  <v>13.33401548224709</v>
                </pt>
                <pt idx="109">
                  <v>13.6005050970286</v>
                </pt>
                <pt idx="110">
                  <v>13.87318076473001</v>
                </pt>
                <pt idx="111">
                  <v>14.15257632343408</v>
                </pt>
                <pt idx="112">
                  <v>14.43471160713042</v>
                </pt>
                <pt idx="113">
                  <v>14.70230413451821</v>
                </pt>
                <pt idx="114">
                  <v>14.9806995675764</v>
                </pt>
                <pt idx="115">
                  <v>15.24280907375233</v>
                </pt>
                <pt idx="116">
                  <v>15.49925405850959</v>
                </pt>
                <pt idx="117">
                  <v>15.73109303168732</v>
                </pt>
                <pt idx="118">
                  <v>15.95222650273821</v>
                </pt>
                <pt idx="119">
                  <v>16.16441011761666</v>
                </pt>
                <pt idx="120">
                  <v>16.34165949496012</v>
                </pt>
                <pt idx="121">
                  <v>16.49317964961659</v>
                </pt>
                <pt idx="122">
                  <v>16.62532449599302</v>
                </pt>
                <pt idx="123">
                  <v>16.73310680148039</v>
                </pt>
                <pt idx="124">
                  <v>16.81282188648689</v>
                </pt>
                <pt idx="125">
                  <v>16.86361922381777</v>
                </pt>
                <pt idx="126">
                  <v>16.87314474022525</v>
                </pt>
                <pt idx="127">
                  <v>16.87343473635194</v>
                </pt>
                <pt idx="128">
                  <v>16.83349232105275</v>
                </pt>
                <pt idx="129">
                  <v>16.77099172920463</v>
                </pt>
                <pt idx="130">
                  <v>16.67036445755426</v>
                </pt>
                <pt idx="131">
                  <v>16.55067148803274</v>
                </pt>
                <pt idx="132">
                  <v>16.41011019785758</v>
                </pt>
                <pt idx="133">
                  <v>16.24716128813826</v>
                </pt>
                <pt idx="134">
                  <v>16.07452947908627</v>
                </pt>
                <pt idx="135">
                  <v>15.86571234498302</v>
                </pt>
                <pt idx="136">
                  <v>15.6540329257096</v>
                </pt>
                <pt idx="137">
                  <v>15.424625610414</v>
                </pt>
                <pt idx="138">
                  <v>15.19432385135818</v>
                </pt>
                <pt idx="139">
                  <v>14.95411413142432</v>
                </pt>
                <pt idx="140">
                  <v>14.69840933900922</v>
                </pt>
                <pt idx="141">
                  <v>14.44318663290396</v>
                </pt>
                <pt idx="142">
                  <v>14.19793832227163</v>
                </pt>
                <pt idx="143">
                  <v>13.94535736939796</v>
                </pt>
                <pt idx="144">
                  <v>13.69515861135228</v>
                </pt>
                <pt idx="145">
                  <v>13.46053967013909</v>
                </pt>
                <pt idx="146">
                  <v>13.22439952439565</v>
                </pt>
                <pt idx="147">
                  <v>12.98911268092365</v>
                </pt>
                <pt idx="148">
                  <v>12.77423246036031</v>
                </pt>
                <pt idx="149">
                  <v>12.56932326631235</v>
                </pt>
                <pt idx="150">
                  <v>12.36654950914795</v>
                </pt>
                <pt idx="151">
                  <v>12.18179168557088</v>
                </pt>
                <pt idx="152">
                  <v>12.01376536641662</v>
                </pt>
                <pt idx="153">
                  <v>11.85953818036684</v>
                </pt>
                <pt idx="154">
                  <v>11.71453008297688</v>
                </pt>
                <pt idx="155">
                  <v>11.58951960079883</v>
                </pt>
                <pt idx="156">
                  <v>11.47611123789633</v>
                </pt>
                <pt idx="157">
                  <v>11.37282357404823</v>
                </pt>
                <pt idx="158">
                  <v>11.29231364814009</v>
                </pt>
                <pt idx="159">
                  <v>11.22182234816862</v>
                </pt>
                <pt idx="160">
                  <v>11.16262205910061</v>
                </pt>
                <pt idx="161">
                  <v>11.11708591093982</v>
                </pt>
                <pt idx="162">
                  <v>11.08327372239296</v>
                </pt>
                <pt idx="163">
                  <v>11.06414908200007</v>
                </pt>
                <pt idx="164">
                  <v>11.05826852054295</v>
                </pt>
                <pt idx="165">
                  <v>11.06087185976314</v>
                </pt>
                <pt idx="166">
                  <v>11.07647042417342</v>
                </pt>
                <pt idx="167">
                  <v>11.10332356761526</v>
                </pt>
                <pt idx="168">
                  <v>11.15061203147973</v>
                </pt>
                <pt idx="169">
                  <v>11.19318535214152</v>
                </pt>
                <pt idx="170">
                  <v>11.2619386271712</v>
                </pt>
                <pt idx="171">
                  <v>11.32775431937922</v>
                </pt>
                <pt idx="172">
                  <v>11.41817181519422</v>
                </pt>
                <pt idx="173">
                  <v>11.52037461205396</v>
                </pt>
                <pt idx="174">
                  <v>11.61903326132532</v>
                </pt>
                <pt idx="175">
                  <v>11.74329958336641</v>
                </pt>
                <pt idx="176">
                  <v>11.87233466031334</v>
                </pt>
                <pt idx="177">
                  <v>12.02443631624757</v>
                </pt>
                <pt idx="178">
                  <v>12.17665074544833</v>
                </pt>
                <pt idx="179">
                  <v>12.34331397201891</v>
                </pt>
                <pt idx="180">
                  <v>12.52844107703034</v>
                </pt>
                <pt idx="181">
                  <v>12.71794884841855</v>
                </pt>
                <pt idx="182">
                  <v>12.92602918154035</v>
                </pt>
                <pt idx="183">
                  <v>13.13260586119184</v>
                </pt>
                <pt idx="184">
                  <v>13.36120353672857</v>
                </pt>
                <pt idx="185">
                  <v>13.59683590322653</v>
                </pt>
                <pt idx="186">
                  <v>13.83488133215325</v>
                </pt>
                <pt idx="187">
                  <v>14.07841712111493</v>
                </pt>
                <pt idx="188">
                  <v>14.33291486393518</v>
                </pt>
                <pt idx="189">
                  <v>14.58319305055136</v>
                </pt>
                <pt idx="190">
                  <v>14.82694414790151</v>
                </pt>
                <pt idx="191">
                  <v>15.07162194994815</v>
                </pt>
                <pt idx="192">
                  <v>15.31567161208274</v>
                </pt>
                <pt idx="193">
                  <v>15.55914300880029</v>
                </pt>
                <pt idx="194">
                  <v>15.784244332471</v>
                </pt>
                <pt idx="195">
                  <v>15.99819749744023</v>
                </pt>
                <pt idx="196">
                  <v>16.1976998230906</v>
                </pt>
                <pt idx="197">
                  <v>16.39421736068906</v>
                </pt>
                <pt idx="198">
                  <v>16.55504424581826</v>
                </pt>
                <pt idx="199">
                  <v>16.69784307443742</v>
                </pt>
                <pt idx="200">
                  <v>16.82321226669026</v>
                </pt>
                <pt idx="201">
                  <v>16.91993827680391</v>
                </pt>
                <pt idx="202">
                  <v>16.98166337973243</v>
                </pt>
                <pt idx="203">
                  <v>17.02448940309526</v>
                </pt>
                <pt idx="204">
                  <v>17.04369639151245</v>
                </pt>
                <pt idx="205">
                  <v>17.02773137628087</v>
                </pt>
                <pt idx="206">
                  <v>16.98177778482456</v>
                </pt>
                <pt idx="207">
                  <v>16.90168136842663</v>
                </pt>
                <pt idx="208">
                  <v>16.79455108350007</v>
                </pt>
                <pt idx="209">
                  <v>16.65190484048178</v>
                </pt>
                <pt idx="210">
                  <v>16.48854707168433</v>
                </pt>
                <pt idx="211">
                  <v>16.30608658529514</v>
                </pt>
                <pt idx="212">
                  <v>16.08589550788824</v>
                </pt>
                <pt idx="213">
                  <v>15.84148229985317</v>
                </pt>
                <pt idx="214">
                  <v>15.58263196416372</v>
                </pt>
                <pt idx="215">
                  <v>15.30181317832256</v>
                </pt>
                <pt idx="216">
                  <v>15.01769916733125</v>
                </pt>
                <pt idx="217">
                  <v>14.70633679605334</v>
                </pt>
                <pt idx="218">
                  <v>14.38697937076384</v>
                </pt>
                <pt idx="219">
                  <v>14.0652699058273</v>
                </pt>
                <pt idx="220">
                  <v>13.7361291418324</v>
                </pt>
                <pt idx="221">
                  <v>13.41690669362629</v>
                </pt>
                <pt idx="222">
                  <v>13.0902280368982</v>
                </pt>
                <pt idx="223">
                  <v>12.78054705110583</v>
                </pt>
                <pt idx="224">
                  <v>12.47345707749842</v>
                </pt>
                <pt idx="225">
                  <v>12.17461601748865</v>
                </pt>
                <pt idx="226">
                  <v>11.90274535589731</v>
                </pt>
                <pt idx="227">
                  <v>11.63980039571654</v>
                </pt>
                <pt idx="228">
                  <v>11.40038632178666</v>
                </pt>
                <pt idx="229">
                  <v>11.18303502997324</v>
                </pt>
                <pt idx="230">
                  <v>11.00040664340236</v>
                </pt>
                <pt idx="231">
                  <v>10.83797467648239</v>
                </pt>
                <pt idx="232">
                  <v>10.71056052040486</v>
                </pt>
                <pt idx="233">
                  <v>10.61380125001845</v>
                </pt>
                <pt idx="234">
                  <v>10.55249135008258</v>
                </pt>
                <pt idx="235">
                  <v>10.50769341882867</v>
                </pt>
                <pt idx="236">
                  <v>10.51332624061964</v>
                </pt>
                <pt idx="237">
                  <v>10.5398294520269</v>
                </pt>
                <pt idx="238">
                  <v>10.60243969908032</v>
                </pt>
                <pt idx="239">
                  <v>10.67999317246221</v>
                </pt>
                <pt idx="240">
                  <v>10.80182316145832</v>
                </pt>
              </numCache>
            </numRef>
          </yVal>
          <smooth val="0"/>
        </ser>
        <ser>
          <idx val="2"/>
          <order val="2"/>
          <tx>
            <v>Warm/briny lens return</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Subsurface_Chart_Data!$E$983:$E$1223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Subsurface_Chart_Data!$F$983:$F$1223</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63.69463087860594</v>
                </pt>
                <pt idx="37">
                  <v>63.2721793339209</v>
                </pt>
                <pt idx="38">
                  <v>62.83770307044693</v>
                </pt>
                <pt idx="39">
                  <v>62.39383676233442</v>
                </pt>
                <pt idx="40">
                  <v>61.94327669589608</v>
                </pt>
                <pt idx="41">
                  <v>61.48875026069394</v>
                </pt>
                <pt idx="42">
                  <v>61.03298525353271</v>
                </pt>
                <pt idx="43">
                  <v>60.57867938634165</v>
                </pt>
                <pt idx="44">
                  <v>60.12847038374264</v>
                </pt>
                <pt idx="45">
                  <v>59.68490704604569</v>
                </pt>
                <pt idx="46">
                  <v>59.25042163867944</v>
                </pt>
                <pt idx="47">
                  <v>58.82730394989614</v>
                </pt>
                <pt idx="48">
                  <v>58.41767733528795</v>
                </pt>
                <pt idx="49">
                  <v>58.02347704055207</v>
                </pt>
                <pt idx="50">
                  <v>57.64643106342641</v>
                </pt>
                <pt idx="51">
                  <v>57.28804378219413</v>
                </pt>
                <pt idx="52">
                  <v>56.94958254206358</v>
                </pt>
                <pt idx="53">
                  <v>56.63206735252432</v>
                </pt>
                <pt idx="54">
                  <v>56.33626380893449</v>
                </pt>
                <pt idx="55">
                  <v>56.06267931058755</v>
                </pt>
                <pt idx="56">
                  <v>55.81156260582527</v>
                </pt>
                <pt idx="57">
                  <v>55.58290665289033</v>
                </pt>
                <pt idx="58">
                  <v>55.37645474362806</v>
                </pt>
                <pt idx="59">
                  <v>55.19170979632118</v>
                </pt>
                <pt idx="60">
                  <v>55.02794668433552</v>
                </pt>
                <pt idx="61">
                  <v>54.88422742930896</v>
                </pt>
                <pt idx="62">
                  <v>54.75941905175904</v>
                </pt>
                <pt idx="63">
                  <v>54.65221383861781</v>
                </pt>
                <pt idx="64">
                  <v>54.5611517567082</v>
                </pt>
                <pt idx="65">
                  <v>54.48464471390928</v>
                </pt>
                <pt idx="66">
                  <v>54.42100234604079</v>
                </pt>
                <pt idx="67">
                  <v>54.36845898762721</v>
                </pt>
                <pt idx="68">
                  <v>54.32520146893516</v>
                </pt>
                <pt idx="69">
                  <v>54.28939737023659</v>
                </pt>
                <pt idx="70">
                  <v>54.2592233573158</v>
                </pt>
                <pt idx="71">
                  <v>54.23289321994464</v>
                </pt>
                <pt idx="72">
                  <v>54.20868523748972</v>
                </pt>
                <pt idx="73">
                  <v>54.1849685030232</v>
                </pt>
                <pt idx="74">
                  <v>54.16022784927287</v>
                </pt>
                <pt idx="75">
                  <v>54.13308703639569</v>
                </pt>
                <pt idx="76">
                  <v>54.10232988276156</v>
                </pt>
                <pt idx="77">
                  <v>54.06691904550461</v>
                </pt>
                <pt idx="78">
                  <v>54.02601218728453</v>
                </pt>
                <pt idx="79">
                  <v>53.97897529919253</v>
                </pt>
                <pt idx="80">
                  <v>53.92539298666411</v>
                </pt>
                <pt idx="81">
                  <v>53.8650755651949</v>
                </pt>
                <pt idx="82">
                  <v>53.79806285511729</v>
                </pt>
                <pt idx="83">
                  <v>53.72462460914915</v>
                </pt>
                <pt idx="84">
                  <v>53.64525755229829</v>
                </pt>
                <pt idx="85">
                  <v>53.5606790603841</v>
                </pt>
                <pt idx="86">
                  <v>53.47181755027974</v>
                </pt>
                <pt idx="87">
                  <v>53.37979970132255</v>
                </pt>
                <pt idx="88">
                  <v>53.28593467251834</v>
                </pt>
                <pt idx="89">
                  <v>53.19169552350488</v>
                </pt>
                <pt idx="90">
                  <v>53.09869808808607</v>
                </pt>
                <pt idx="91">
                  <v>53.00867758686559</v>
                </pt>
                <pt idx="92">
                  <v>52.92346329949962</v>
                </pt>
                <pt idx="93">
                  <v>52.84495164679894</v>
                </pt>
                <pt idx="94">
                  <v>52.77507805784559</v>
                </pt>
                <pt idx="95">
                  <v>52.71578801701763</v>
                </pt>
                <pt idx="96">
                  <v>52.66900769998341</v>
                </pt>
                <pt idx="97">
                  <v>52.63661461605952</v>
                </pt>
                <pt idx="98">
                  <v>52.62040867664199</v>
                </pt>
                <pt idx="99">
                  <v>52.62208410562419</v>
                </pt>
                <pt idx="100">
                  <v>52.64320259781321</v>
                </pt>
                <pt idx="101">
                  <v>52.68516811544707</v>
                </pt>
                <pt idx="102">
                  <v>52.74920369119536</v>
                </pt>
                <pt idx="103">
                  <v>52.83633057878352</v>
                </pt>
                <pt idx="104">
                  <v>52.94735005999193</v>
                </pt>
                <pt idx="105">
                  <v>53.08282817970846</v>
                </pt>
                <pt idx="106">
                  <v>53.24308363948805</v>
                </pt>
                <pt idx="107">
                  <v>53.42817903530177</v>
                </pt>
                <pt idx="108">
                  <v>53.63791557749561</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63.54738802139131</v>
                </pt>
                <pt idx="155">
                  <v>63.53355337195066</v>
                </pt>
                <pt idx="156">
                  <v>63.52566836253827</v>
                </pt>
                <pt idx="157">
                  <v>63.52496852932701</v>
                </pt>
                <pt idx="158">
                  <v>63.53251549462896</v>
                </pt>
                <pt idx="159">
                  <v>63.54918482220506</v>
                </pt>
                <pt idx="160">
                  <v>63.57565629456027</v>
                </pt>
                <pt idx="161">
                  <v>63.61240665184315</v>
                </pt>
                <pt idx="162">
                  <v>63.6597048045248</v>
                </pt>
                <pt idx="163">
                  <v>63.71760950787898</v>
                </pt>
                <pt idx="164">
                  <v>63.78596946557745</v>
                </pt>
                <pt idx="165">
                  <v>63.86442581239112</v>
                </pt>
                <pt idx="166">
                  <v>63.95241691180074</v>
                </pt>
                <pt idx="167">
                  <v>64.04918539284387</v>
                </pt>
                <pt idx="168">
                  <v>64.15378734117699</v>
                </pt>
                <pt idx="169">
                  <v>64.26510355142348</v>
                </pt>
                <pt idx="170">
                  <v>64.38185274064449</v>
                </pt>
                <pt idx="171">
                  <v>64.50260661542801</v>
                </pt>
                <pt idx="172">
                  <v>64.62580667689143</v>
                </pt>
                <pt idx="173">
                  <v>64.74978263816101</v>
                </pt>
                <pt idx="174">
                  <v>64.87277231709785</v>
                </pt>
                <pt idx="175">
                  <v>64.99294285281674</v>
                </pt>
                <pt idx="176">
                  <v>65.1084130777482</v>
                </pt>
                <pt idx="177">
                  <v>65.21727685770217</v>
                </pt>
                <pt idx="178">
                  <v>65.31762719093531</v>
                </pt>
                <pt idx="179">
                  <v>65.40758083417285</v>
                </pt>
                <pt idx="180">
                  <v>65.48530319968066</v>
                </pt>
                <pt idx="181">
                  <v>65.54903324381729</v>
                </pt>
                <pt idx="182">
                  <v>65.59710804515286</v>
                </pt>
                <pt idx="183">
                  <v>65.62798675046476</v>
                </pt>
                <pt idx="184">
                  <v>65.64027355097991</v>
                </pt>
                <pt idx="185">
                  <v>65.63273934038186</v>
                </pt>
                <pt idx="186">
                  <v>65.60434170148871</v>
                </pt>
                <pt idx="187">
                  <v>65.55424287113708</v>
                </pt>
                <pt idx="188">
                  <v>65.48182534345781</v>
                </pt>
                <pt idx="189">
                  <v>65.38670479092697</v>
                </pt>
                <pt idx="190">
                  <v>65.26874001053905</v>
                </pt>
                <pt idx="191">
                  <v>65.1280396390858</v>
                </pt>
                <pt idx="192">
                  <v>64.96496542639868</v>
                </pt>
                <pt idx="193">
                  <v>64.78013190778108</v>
                </pt>
                <pt idx="194">
                  <v>64.57440237566473</v>
                </pt>
                <pt idx="195">
                  <v>64.34888111445791</v>
                </pt>
                <pt idx="196">
                  <v>64.10490193008049</v>
                </pt>
                <pt idx="197">
                  <v>63.84401307510865</v>
                </pt>
                <pt idx="198">
                  <v>63.56795873999096</v>
                </pt>
                <pt idx="199">
                  <v>63.27865734862529</v>
                </pt>
                <pt idx="200">
                  <v>62.97817696091568</v>
                </pt>
                <pt idx="201">
                  <v>62.66870814407275</v>
                </pt>
                <pt idx="202">
                  <v>62.35253472684293</v>
                </pt>
                <pt idx="203">
                  <v>62.03200289522606</v>
                </pt>
                <pt idx="204">
                  <v>61.70948912347937</v>
                </pt>
                <pt idx="205">
                  <v>61.38736745949564</v>
                </pt>
                <pt idx="206">
                  <v>61.06797669846246</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ser>
          <idx val="3"/>
          <order val="3"/>
          <tx>
            <v>Ocean boundary return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Subsurface_Chart_Data!$G$983:$G$1223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Subsurface_Chart_Data!$H$983:$H$1223</f>
              <numCache>
                <formatCode>General</formatCode>
                <ptCount val="241"/>
                <pt idx="0">
                  <v>171.1620048159674</v>
                </pt>
                <pt idx="1">
                  <v>171.2724143493201</v>
                </pt>
                <pt idx="2">
                  <v>171.3675083819372</v>
                </pt>
                <pt idx="3">
                  <v>171.4336376253212</v>
                </pt>
                <pt idx="4">
                  <v>171.5616772910373</v>
                </pt>
                <pt idx="5">
                  <v>171.6369010939573</v>
                </pt>
                <pt idx="6">
                  <v>171.7478525136675</v>
                </pt>
                <pt idx="7">
                  <v>171.8515506429407</v>
                </pt>
                <pt idx="8">
                  <v>171.9207151297603</v>
                </pt>
                <pt idx="9">
                  <v>172.0446148979578</v>
                </pt>
                <pt idx="10">
                  <v>172.1327555816374</v>
                </pt>
                <pt idx="11">
                  <v>172.2169276666153</v>
                </pt>
                <pt idx="12">
                  <v>172.3285623189109</v>
                </pt>
                <pt idx="13">
                  <v>172.4125440618374</v>
                </pt>
                <pt idx="14">
                  <v>172.5185797361115</v>
                </pt>
                <pt idx="15">
                  <v>172.6191279948908</v>
                </pt>
                <pt idx="16">
                  <v>172.7112721760463</v>
                </pt>
                <pt idx="17">
                  <v>172.7899951604774</v>
                </pt>
                <pt idx="18">
                  <v>172.9164807561102</v>
                </pt>
                <pt idx="19">
                  <v>173.0293177779683</v>
                </pt>
                <pt idx="20">
                  <v>173.096583032322</v>
                </pt>
                <pt idx="21">
                  <v>173.2260911079919</v>
                </pt>
                <pt idx="22">
                  <v>173.3120887416028</v>
                </pt>
                <pt idx="23">
                  <v>173.4172700533292</v>
                </pt>
                <pt idx="24">
                  <v>173.5336708988426</v>
                </pt>
                <pt idx="25">
                  <v>173.6120317154917</v>
                </pt>
                <pt idx="26">
                  <v>173.7168541280162</v>
                </pt>
                <pt idx="27">
                  <v>173.8036761273062</v>
                </pt>
                <pt idx="28">
                  <v>173.9136406572268</v>
                </pt>
                <pt idx="29">
                  <v>174.0047823939275</v>
                </pt>
                <pt idx="30">
                  <v>174.1149038586723</v>
                </pt>
                <pt idx="31">
                  <v>174.1975110454906</v>
                </pt>
                <pt idx="32">
                  <v>174.2665540831781</v>
                </pt>
                <pt idx="33">
                  <v>174.3108786921869</v>
                </pt>
                <pt idx="34">
                  <v>174.4190530201103</v>
                </pt>
                <pt idx="35">
                  <v>174.4705552478893</v>
                </pt>
                <pt idx="36">
                  <v>174.5380959410257</v>
                </pt>
                <pt idx="37">
                  <v>174.5815888334475</v>
                </pt>
                <pt idx="38">
                  <v>174.6132843407746</v>
                </pt>
                <pt idx="39">
                  <v>174.6253237489993</v>
                </pt>
                <pt idx="40">
                  <v>174.64684358455</v>
                </pt>
                <pt idx="41">
                  <v>174.6695689465965</v>
                </pt>
                <pt idx="42">
                  <v>174.7213427330852</v>
                </pt>
                <pt idx="43">
                  <v>174.6971477884363</v>
                </pt>
                <pt idx="44">
                  <v>174.7290581190651</v>
                </pt>
                <pt idx="45">
                  <v>174.6830902189844</v>
                </pt>
                <pt idx="46">
                  <v>174.6994848803274</v>
                </pt>
                <pt idx="47">
                  <v>174.6606404341728</v>
                </pt>
                <pt idx="48">
                  <v>174.6532115967964</v>
                </pt>
                <pt idx="49">
                  <v>174.6383225398852</v>
                </pt>
                <pt idx="50">
                  <v>174.6483494381196</v>
                </pt>
                <pt idx="51">
                  <v>174.5909279586099</v>
                </pt>
                <pt idx="52">
                  <v>174.5867235272918</v>
                </pt>
                <pt idx="53">
                  <v>174.5722638558172</v>
                </pt>
                <pt idx="54">
                  <v>174.5502218396483</v>
                </pt>
                <pt idx="55">
                  <v>174.536565043304</v>
                </pt>
                <pt idx="56">
                  <v>174.5552181099046</v>
                </pt>
                <pt idx="57">
                  <v>174.5350052004032</v>
                </pt>
                <pt idx="58">
                  <v>174.54351718745</v>
                </pt>
                <pt idx="59">
                  <v>174.5755744879225</v>
                </pt>
                <pt idx="60">
                  <v>174.5890607949218</v>
                </pt>
                <pt idx="61">
                  <v>174.6210111046747</v>
                </pt>
                <pt idx="62">
                  <v>174.6296961407077</v>
                </pt>
                <pt idx="63">
                  <v>174.68815127281</v>
                </pt>
                <pt idx="64">
                  <v>174.7105358183803</v>
                </pt>
                <pt idx="65">
                  <v>174.7707638130524</v>
                </pt>
                <pt idx="66">
                  <v>174.8220907216846</v>
                </pt>
                <pt idx="67">
                  <v>174.8653723770344</v>
                </pt>
                <pt idx="68">
                  <v>174.9488912898883</v>
                </pt>
                <pt idx="69">
                  <v>175.0085634033533</v>
                </pt>
                <pt idx="70">
                  <v>175.0950932401071</v>
                </pt>
                <pt idx="71">
                  <v>175.1439076772993</v>
                </pt>
                <pt idx="72">
                  <v>175.2415584227405</v>
                </pt>
                <pt idx="73">
                  <v>175.3262541447943</v>
                </pt>
                <pt idx="74">
                  <v>175.41998686851</v>
                </pt>
                <pt idx="75">
                  <v>175.5210155665409</v>
                </pt>
                <pt idx="76">
                  <v>175.5943439305481</v>
                </pt>
                <pt idx="77">
                  <v>175.7014969018185</v>
                </pt>
                <pt idx="78">
                  <v>175.8698409688165</v>
                </pt>
                <pt idx="79">
                  <v>175.9826210574485</v>
                </pt>
                <pt idx="80">
                  <v>176.1575277291347</v>
                </pt>
                <pt idx="81">
                  <v>176.2923729288226</v>
                </pt>
                <pt idx="82">
                  <v>176.469006755122</v>
                </pt>
                <pt idx="83">
                  <v>176.6785078568824</v>
                </pt>
                <pt idx="84">
                  <v>176.8466011395183</v>
                </pt>
                <pt idx="85">
                  <v>177.0615910980758</v>
                </pt>
                <pt idx="86">
                  <v>177.3225412933788</v>
                </pt>
                <pt idx="87">
                  <v>177.5591859946215</v>
                </pt>
                <pt idx="88">
                  <v>177.7732020742829</v>
                </pt>
                <pt idx="89">
                  <v>178.0552754766549</v>
                </pt>
                <pt idx="90">
                  <v>178.3156903224529</v>
                </pt>
                <pt idx="91">
                  <v>178.5913191915579</v>
                </pt>
                <pt idx="92">
                  <v>178.8989376478252</v>
                </pt>
                <pt idx="93">
                  <v>179.212917020788</v>
                </pt>
                <pt idx="94">
                  <v>179.5093724604723</v>
                </pt>
                <pt idx="95">
                  <v>179.8118672059323</v>
                </pt>
                <pt idx="96">
                  <v>180.1676916451822</v>
                </pt>
                <pt idx="97">
                  <v>180.4788185957607</v>
                </pt>
                <pt idx="98">
                  <v>180.8262967377769</v>
                </pt>
                <pt idx="99">
                  <v>181.1742592379904</v>
                </pt>
                <pt idx="100">
                  <v>181.5388316629444</v>
                </pt>
                <pt idx="101">
                  <v>181.9130299523318</v>
                </pt>
                <pt idx="102">
                  <v>182.2740200234053</v>
                </pt>
                <pt idx="103">
                  <v>182.6892409541461</v>
                </pt>
                <pt idx="104">
                  <v>183.0497433294032</v>
                </pt>
                <pt idx="105">
                  <v>183.4469913766357</v>
                </pt>
                <pt idx="106">
                  <v>183.8825963078607</v>
                </pt>
                <pt idx="107">
                  <v>184.2525398301557</v>
                </pt>
                <pt idx="108">
                  <v>184.6574923480014</v>
                </pt>
                <pt idx="109">
                  <v>185.065914877234</v>
                </pt>
                <pt idx="110">
                  <v>185.4731776810646</v>
                </pt>
                <pt idx="111">
                  <v>185.8654717861376</v>
                </pt>
                <pt idx="112">
                  <v>186.2446257435596</v>
                </pt>
                <pt idx="113">
                  <v>186.6590243328687</v>
                </pt>
                <pt idx="114">
                  <v>187.0080098613232</v>
                </pt>
                <pt idx="115">
                  <v>187.3747551303428</v>
                </pt>
                <pt idx="116">
                  <v>187.7109040766235</v>
                </pt>
                <pt idx="117">
                  <v>188.0721661973787</v>
                </pt>
                <pt idx="118">
                  <v>188.400027085687</v>
                </pt>
                <pt idx="119">
                  <v>188.6793175003886</v>
                </pt>
                <pt idx="120">
                  <v>188.9928972775226</v>
                </pt>
                <pt idx="121">
                  <v>189.3014876480464</v>
                </pt>
                <pt idx="122">
                  <v>189.5768816948983</v>
                </pt>
                <pt idx="123">
                  <v>189.8317109083227</v>
                </pt>
                <pt idx="124">
                  <v>190.0752958632997</v>
                </pt>
                <pt idx="125">
                  <v>190.3081613562302</v>
                </pt>
                <pt idx="126">
                  <v>190.5722863702888</v>
                </pt>
                <pt idx="127">
                  <v>190.7554561414836</v>
                </pt>
                <pt idx="128">
                  <v>190.967208954459</v>
                </pt>
                <pt idx="129">
                  <v>191.1478199088678</v>
                </pt>
                <pt idx="130">
                  <v>191.3549341627508</v>
                </pt>
                <pt idx="131">
                  <v>191.5259362046392</v>
                </pt>
                <pt idx="132">
                  <v>191.6720867379131</v>
                </pt>
                <pt idx="133">
                  <v>191.8044103500156</v>
                </pt>
                <pt idx="134">
                  <v>191.8847977978898</v>
                </pt>
                <pt idx="135">
                  <v>192.0129046314037</v>
                </pt>
                <pt idx="136">
                  <v>192.0794234928657</v>
                </pt>
                <pt idx="137">
                  <v>192.1440189249669</v>
                </pt>
                <pt idx="138">
                  <v>192.1556067621492</v>
                </pt>
                <pt idx="139">
                  <v>192.1536545752768</v>
                </pt>
                <pt idx="140">
                  <v>192.1656189721031</v>
                </pt>
                <pt idx="141">
                  <v>192.1433636606524</v>
                </pt>
                <pt idx="142">
                  <v>192.061239959897</v>
                </pt>
                <pt idx="143">
                  <v>191.9871054533503</v>
                </pt>
                <pt idx="144">
                  <v>191.8938780501334</v>
                </pt>
                <pt idx="145">
                  <v>191.7418624225212</v>
                </pt>
                <pt idx="146">
                  <v>191.5969365261093</v>
                </pt>
                <pt idx="147">
                  <v>191.4563057726188</v>
                </pt>
                <pt idx="148">
                  <v>191.2565176495023</v>
                </pt>
                <pt idx="149">
                  <v>191.0385370813704</v>
                </pt>
                <pt idx="150">
                  <v>190.8336852733512</v>
                </pt>
                <pt idx="151">
                  <v>190.5897446364859</v>
                </pt>
                <pt idx="152">
                  <v>190.3140637980437</v>
                </pt>
                <pt idx="153">
                  <v>190.0192788304422</v>
                </pt>
                <pt idx="154">
                  <v>189.7233509562465</v>
                </pt>
                <pt idx="155">
                  <v>189.3900899438082</v>
                </pt>
                <pt idx="156">
                  <v>189.0500685565576</v>
                </pt>
                <pt idx="157">
                  <v>188.709368144973</v>
                </pt>
                <pt idx="158">
                  <v>188.3243492031052</v>
                </pt>
                <pt idx="159">
                  <v>187.9401487564789</v>
                </pt>
                <pt idx="160">
                  <v>187.552668621543</v>
                </pt>
                <pt idx="161">
                  <v>187.1538853198464</v>
                </pt>
                <pt idx="162">
                  <v>186.7508473890742</v>
                </pt>
                <pt idx="163">
                  <v>186.3334582455537</v>
                </pt>
                <pt idx="164">
                  <v>185.9071001139335</v>
                </pt>
                <pt idx="165">
                  <v>185.4888462578628</v>
                </pt>
                <pt idx="166">
                  <v>185.0634223374194</v>
                </pt>
                <pt idx="167">
                  <v>184.6375497565194</v>
                </pt>
                <pt idx="168">
                  <v>184.1798408615662</v>
                </pt>
                <pt idx="169">
                  <v>183.7791756339931</v>
                </pt>
                <pt idx="170">
                  <v>183.3283664331559</v>
                </pt>
                <pt idx="171">
                  <v>182.9303362859525</v>
                </pt>
                <pt idx="172">
                  <v>182.4897418139814</v>
                </pt>
                <pt idx="173">
                  <v>182.052477048548</v>
                </pt>
                <pt idx="174">
                  <v>181.6731756985949</v>
                </pt>
                <pt idx="175">
                  <v>181.2506787464015</v>
                </pt>
                <pt idx="176">
                  <v>180.8586299347382</v>
                </pt>
                <pt idx="177">
                  <v>180.433470616986</v>
                </pt>
                <pt idx="178">
                  <v>180.055739204275</v>
                </pt>
                <pt idx="179">
                  <v>179.6751169228598</v>
                </pt>
                <pt idx="180">
                  <v>179.2770087337272</v>
                </pt>
                <pt idx="181">
                  <v>178.9097112381465</v>
                </pt>
                <pt idx="182">
                  <v>178.5220584917705</v>
                </pt>
                <pt idx="183">
                  <v>178.1822830083323</v>
                </pt>
                <pt idx="184">
                  <v>177.8054424863072</v>
                </pt>
                <pt idx="185">
                  <v>177.4407889412828</v>
                </pt>
                <pt idx="186">
                  <v>177.1006924451752</v>
                </pt>
                <pt idx="187">
                  <v>176.7699712318878</v>
                </pt>
                <pt idx="188">
                  <v>176.424470046214</v>
                </pt>
                <pt idx="189">
                  <v>176.1117507446382</v>
                </pt>
                <pt idx="190">
                  <v>175.8337849085759</v>
                </pt>
                <pt idx="191">
                  <v>175.5578980910194</v>
                </pt>
                <pt idx="192">
                  <v>175.2825268596642</v>
                </pt>
                <pt idx="193">
                  <v>175.0001457560964</v>
                </pt>
                <pt idx="194">
                  <v>174.7654140611182</v>
                </pt>
                <pt idx="195">
                  <v>174.5452757532566</v>
                </pt>
                <pt idx="196">
                  <v>174.3434456414765</v>
                </pt>
                <pt idx="197">
                  <v>174.1119913329567</v>
                </pt>
                <pt idx="198">
                  <v>173.9577389627031</v>
                </pt>
                <pt idx="199">
                  <v>173.8114983103325</v>
                </pt>
                <pt idx="200">
                  <v>173.6641944368428</v>
                </pt>
                <pt idx="201">
                  <v>173.5486012690382</v>
                </pt>
                <pt idx="202">
                  <v>173.4811174687096</v>
                </pt>
                <pt idx="203">
                  <v>173.4002611926633</v>
                </pt>
                <pt idx="204">
                  <v>173.3182552260234</v>
                </pt>
                <pt idx="205">
                  <v>173.2721574014499</v>
                </pt>
                <pt idx="206">
                  <v>173.2414475708054</v>
                </pt>
                <pt idx="207">
                  <v>173.2393538473594</v>
                </pt>
                <pt idx="208">
                  <v>173.2408020781292</v>
                </pt>
                <pt idx="209">
                  <v>173.27644255142</v>
                </pt>
                <pt idx="210">
                  <v>173.2965985631456</v>
                </pt>
                <pt idx="211">
                  <v>173.2989564322131</v>
                </pt>
                <pt idx="212">
                  <v>173.3531936729069</v>
                </pt>
                <pt idx="213">
                  <v>173.417639699321</v>
                </pt>
                <pt idx="214">
                  <v>173.4647332731504</v>
                </pt>
                <pt idx="215">
                  <v>173.5285280880068</v>
                </pt>
                <pt idx="216">
                  <v>173.5522833869739</v>
                </pt>
                <pt idx="217">
                  <v>173.6292700009905</v>
                </pt>
                <pt idx="218">
                  <v>173.7022389438857</v>
                </pt>
                <pt idx="219">
                  <v>173.7621505367651</v>
                </pt>
                <pt idx="220">
                  <v>173.8379259216372</v>
                </pt>
                <pt idx="221">
                  <v>173.8802687158138</v>
                </pt>
                <pt idx="222">
                  <v>173.9615445833391</v>
                </pt>
                <pt idx="223">
                  <v>174.0076871109721</v>
                </pt>
                <pt idx="224">
                  <v>174.0804471361015</v>
                </pt>
                <pt idx="225">
                  <v>174.1709937521724</v>
                </pt>
                <pt idx="226">
                  <v>174.2242599769817</v>
                </pt>
                <pt idx="227">
                  <v>174.3131951345992</v>
                </pt>
                <pt idx="228">
                  <v>174.3956652725952</v>
                </pt>
                <pt idx="229">
                  <v>174.4848517042599</v>
                </pt>
                <pt idx="230">
                  <v>174.543426161596</v>
                </pt>
                <pt idx="231">
                  <v>174.6280482120384</v>
                </pt>
                <pt idx="232">
                  <v>174.6914068646851</v>
                </pt>
                <pt idx="233">
                  <v>174.7520138860863</v>
                </pt>
                <pt idx="234">
                  <v>174.7949579603906</v>
                </pt>
                <pt idx="235">
                  <v>174.8869879041961</v>
                </pt>
                <pt idx="236">
                  <v>174.9084461456891</v>
                </pt>
                <pt idx="237">
                  <v>174.9604554197529</v>
                </pt>
                <pt idx="238">
                  <v>174.985986423785</v>
                </pt>
                <pt idx="239">
                  <v>175.0541038676799</v>
                </pt>
                <pt idx="240">
                  <v>175.0558998688489</v>
                </pt>
              </numCache>
            </numRef>
          </yVal>
          <smooth val="0"/>
        </ser>
        <dLbls>
          <showLegendKey val="0"/>
          <showVal val="0"/>
          <showCatName val="0"/>
          <showSerName val="0"/>
          <showPercent val="0"/>
          <showBubbleSize val="0"/>
        </dLbls>
        <axId val="2059083248"/>
        <axId val="2059083728"/>
      </scatterChart>
      <valAx>
        <axId val="2059083248"/>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3728"/>
        <crosses val="min"/>
        <crossBetween val="midCat"/>
      </valAx>
      <valAx>
        <axId val="205908372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Two-way delay after surface return (us)</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3248"/>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Detectability Margin vs Threshold</a:t>
            </a:r>
          </a:p>
        </rich>
      </tx>
      <overlay val="0"/>
    </title>
    <plotArea>
      <layout/>
      <scatterChart>
        <scatterStyle val="lineMarker"/>
        <varyColors val="0"/>
        <ser>
          <idx val="0"/>
          <order val="0"/>
          <tx>
            <v>Lens echo margin</v>
          </tx>
          <spPr>
            <a:ln xmlns:a="http://schemas.openxmlformats.org/drawingml/2006/main" w="19050">
              <a:solidFill>
                <a:srgbClr val="D49A22"/>
              </a:solidFill>
              <a:prstDash val="solid"/>
            </a:ln>
          </spPr>
          <marker>
            <symbol val="none"/>
            <spPr>
              <a:ln xmlns:a="http://schemas.openxmlformats.org/drawingml/2006/main">
                <a:prstDash val="solid"/>
              </a:ln>
            </spPr>
          </marker>
          <xVal>
            <numRef>
              <f>Subsurface_Chart_Data!$A$1228:$A$1468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Subsurface_Chart_Data!$B$1228:$B$1468</f>
              <numCache>
                <formatCode>General</formatCode>
                <ptCount val="241"/>
                <pt idx="0">
                  <v>10.95283647230215</v>
                </pt>
                <pt idx="1">
                  <v>10.94405444767837</v>
                </pt>
                <pt idx="2">
                  <v>10.93705952367122</v>
                </pt>
                <pt idx="3">
                  <v>10.93194128814892</v>
                </pt>
                <pt idx="4">
                  <v>10.92879713802691</v>
                </pt>
                <pt idx="5">
                  <v>10.92773318902522</v>
                </pt>
                <pt idx="6">
                  <v>10.92886521758934</v>
                </pt>
                <pt idx="7">
                  <v>10.93231962482959</v>
                </pt>
                <pt idx="8">
                  <v>10.93823441008485</v>
                </pt>
                <pt idx="9">
                  <v>10.94676013932515</v>
                </pt>
                <pt idx="10">
                  <v>10.95806089110564</v>
                </pt>
                <pt idx="11">
                  <v>10.97231516021436</v>
                </pt>
                <pt idx="12">
                  <v>10.98971669656621</v>
                </pt>
                <pt idx="13">
                  <v>11.0104752543475</v>
                </pt>
                <pt idx="14">
                  <v>11.03481722397622</v>
                </pt>
                <pt idx="15">
                  <v>11.06298611719117</v>
                </pt>
                <pt idx="16">
                  <v>11.09524287360331</v>
                </pt>
                <pt idx="17">
                  <v>11.13186595542611</v>
                </pt>
                <pt idx="18">
                  <v>11.17315119594618</v>
                </pt>
                <pt idx="19">
                  <v>11.21941136669949</v>
                </pt>
                <pt idx="20">
                  <v>11.27097542838185</v>
                </pt>
                <pt idx="21">
                  <v>11.32818743134351</v>
                </pt>
                <pt idx="22">
                  <v>11.39140503318654</v>
                </pt>
                <pt idx="23">
                  <v>11.460997603584</v>
                </pt>
                <pt idx="24">
                  <v>11.53734389003947</v>
                </pt>
                <pt idx="25">
                  <v>11.62082922295817</v>
                </pt>
                <pt idx="26">
                  <v>11.71184224413672</v>
                </pt>
                <pt idx="27">
                  <v>11.81077114960547</v>
                </pt>
                <pt idx="28">
                  <v>11.91799944565429</v>
                </pt>
                <pt idx="29">
                  <v>12.03390122578696</v>
                </pt>
                <pt idx="30">
                  <v>12.15883598619677</v>
                </pt>
                <pt idx="31">
                  <v>12.2931430080146</v>
                </pt>
                <pt idx="32">
                  <v>12.43713534589568</v>
                </pt>
                <pt idx="33">
                  <v>12.59109347428907</v>
                </pt>
                <pt idx="34">
                  <v>12.75525865474931</v>
                </pt>
                <pt idx="35">
                  <v>12.9298260996448</v>
                </pt>
                <pt idx="36">
                  <v>13.11493801930633</v>
                </pt>
                <pt idx="37">
                  <v>13.31067665073504</v>
                </pt>
                <pt idx="38">
                  <v>13.51705737612768</v>
                </pt>
                <pt idx="39">
                  <v>13.73402204834725</v>
                </pt>
                <pt idx="40">
                  <v>13.96143264773784</v>
                </pt>
                <pt idx="41">
                  <v>14.19906540003257</v>
                </pt>
                <pt idx="42">
                  <v>14.44660548823266</v>
                </pt>
                <pt idx="43">
                  <v>14.70364249197382</v>
                </pt>
                <pt idx="44">
                  <v>14.96966668581474</v>
                </pt>
                <pt idx="45">
                  <v>15.24406632290322</v>
                </pt>
                <pt idx="46">
                  <v>15.52612602248264</v>
                </pt>
                <pt idx="47">
                  <v>15.81502636864548</v>
                </pt>
                <pt idx="48">
                  <v>16.10984481364878</v>
                </pt>
                <pt idx="49">
                  <v>16.40955796208737</v>
                </pt>
                <pt idx="50">
                  <v>16.71304529246248</v>
                </pt>
                <pt idx="51">
                  <v>17.01909435046272</v>
                </pt>
                <pt idx="52">
                  <v>17.32640742394413</v>
                </pt>
                <pt idx="53">
                  <v>17.6336096835896</v>
                </pt>
                <pt idx="54">
                  <v>17.93925874604536</v>
                </pt>
                <pt idx="55">
                  <v>18.24185558853317</v>
                </pt>
                <pt idx="56">
                  <v>18.53985671612903</v>
                </pt>
                <pt idx="57">
                  <v>18.83168745571935</v>
                </pt>
                <pt idx="58">
                  <v>19.1157562247491</v>
                </pt>
                <pt idx="59">
                  <v>19.39046959891661</v>
                </pt>
                <pt idx="60">
                  <v>19.65424798157655</v>
                </pt>
                <pt idx="61">
                  <v>19.90554165938302</v>
                </pt>
                <pt idx="62">
                  <v>20.14284701417269</v>
                </pt>
                <pt idx="63">
                  <v>20.36472265071861</v>
                </pt>
                <pt idx="64">
                  <v>20.56980519415077</v>
                </pt>
                <pt idx="65">
                  <v>20.75682450981097</v>
                </pt>
                <pt idx="66">
                  <v>20.92461810224447</v>
                </pt>
                <pt idx="67">
                  <v>21.07214445896403</v>
                </pt>
                <pt idx="68">
                  <v>21.19849511846669</v>
                </pt>
                <pt idx="69">
                  <v>21.30290526052315</v>
                </pt>
                <pt idx="70">
                  <v>21.38476263965948</v>
                </pt>
                <pt idx="71">
                  <v>21.44361470955886</v>
                </pt>
                <pt idx="72">
                  <v>21.479173816272</v>
                </pt>
                <pt idx="73">
                  <v>21.49132037099317</v>
                </pt>
                <pt idx="74">
                  <v>21.48010394801528</v>
                </pt>
                <pt idx="75">
                  <v>21.44574228954945</v>
                </pt>
                <pt idx="76">
                  <v>21.38861823557541</v>
                </pt>
                <pt idx="77">
                  <v>21.30927463296119</v>
                </pt>
                <pt idx="78">
                  <v>21.2084073129487</v>
                </pt>
                <pt idx="79">
                  <v>21.08685625897105</v>
                </pt>
                <pt idx="80">
                  <v>20.94559511693128</v>
                </pt>
                <pt idx="81">
                  <v>20.78571922688296</v>
                </pt>
                <pt idx="82">
                  <v>20.60843237795678</v>
                </pt>
                <pt idx="83">
                  <v>20.41503250692276</v>
                </pt>
                <pt idx="84">
                  <v>20.20689657462812</v>
                </pt>
                <pt idx="85">
                  <v>19.98546486349368</v>
                </pt>
                <pt idx="86">
                  <v>19.7522249431966</v>
                </pt>
                <pt idx="87">
                  <v>19.50869555065323</v>
                </pt>
                <pt idx="88">
                  <v>19.25641062459864</v>
                </pt>
                <pt idx="89">
                  <v>18.99690372471244</v>
                </pt>
                <pt idx="90">
                  <v>18.73169305073707</v>
                </pt>
                <pt idx="91">
                  <v>18.46226725883983</v>
                </pt>
                <pt idx="92">
                  <v>18.19007225112235</v>
                </pt>
                <pt idx="93">
                  <v>17.91649909027647</v>
                </pt>
                <pt idx="94">
                  <v>17.64287316555813</v>
                </pt>
                <pt idx="95">
                  <v>17.37044470915772</v>
                </pt>
                <pt idx="96">
                  <v>17.10038073434223</v>
                </pt>
                <pt idx="97">
                  <v>16.83375843907528</v>
                </pt>
                <pt idx="98">
                  <v>16.57156009179545</v>
                </pt>
                <pt idx="99">
                  <v>16.31466939021669</v>
                </pt>
                <pt idx="100">
                  <v>16.06386925991185</v>
                </pt>
                <pt idx="101">
                  <v>15.81984103748953</v>
                </pt>
                <pt idx="102">
                  <v>15.58316496373532</v>
                </pt>
                <pt idx="103">
                  <v>15.35432189544113</v>
                </pt>
                <pt idx="104">
                  <v>15.13369613098466</v>
                </pt>
                <pt idx="105">
                  <v>14.92157923415759</v>
                </pt>
                <pt idx="106">
                  <v>14.71817473330427</v>
                </pt>
                <pt idx="107">
                  <v>14.52360356847507</v>
                </pt>
                <pt idx="108">
                  <v>14.33791015790025</v>
                </pt>
                <pt idx="109">
                  <v>14.1610689564674</v>
                </pt>
                <pt idx="110">
                  <v>13.99299138279922</v>
                </pt>
                <pt idx="111">
                  <v>13.83353299769115</v>
                </pt>
                <pt idx="112">
                  <v>13.68250082475744</v>
                </pt>
                <pt idx="113">
                  <v>13.53966071379657</v>
                </pt>
                <pt idx="114">
                  <v>13.40474465825285</v>
                </pt>
                <pt idx="115">
                  <v>13.27745798983797</v>
                </pt>
                <pt idx="116">
                  <v>13.15748638550217</v>
                </pt>
                <pt idx="117">
                  <v>13.04450263413103</v>
                </pt>
                <pt idx="118">
                  <v>12.93817312222435</v>
                </pt>
                <pt idx="119">
                  <v>12.83816400904198</v>
                </pt>
                <pt idx="120">
                  <v>12.74414707195135</v>
                </pt>
                <pt idx="121">
                  <v>12.65580521169096</v>
                </pt>
                <pt idx="122">
                  <v>12.57283761470939</v>
                </pt>
                <pt idx="123">
                  <v>12.49496457543002</v>
                </pt>
                <pt idx="124">
                  <v>12.42193198504769</v>
                </pt>
                <pt idx="125">
                  <v>12.35351549515601</v>
                </pt>
                <pt idx="126">
                  <v>12.28952436405631</v>
                </pt>
                <pt idx="127">
                  <v>12.22980499099525</v>
                </pt>
                <pt idx="128">
                  <v>12.17424413886716</v>
                </pt>
                <pt idx="129">
                  <v>12.12277183921904</v>
                </pt>
                <pt idx="130">
                  <v>12.07536396490622</v>
                </pt>
                <pt idx="131">
                  <v>12.03204444574229</v>
                </pt>
                <pt idx="132">
                  <v>11.99288709132536</v>
                </pt>
                <pt idx="133">
                  <v>11.95801697334799</v>
                </pt>
                <pt idx="134">
                  <v>11.92761130763381</v>
                </pt>
                <pt idx="135">
                  <v>11.90189976448971</v>
                </pt>
                <pt idx="136">
                  <v>11.8811641253855</v>
                </pt>
                <pt idx="137">
                  <v>11.86573719519114</v>
                </pt>
                <pt idx="138">
                  <v>11.85600087296537</v>
                </pt>
                <pt idx="139">
                  <v>11.85238328135978</v>
                </pt>
                <pt idx="140">
                  <v>11.85535485581405</v>
                </pt>
                <pt idx="141">
                  <v>11.86542330055539</v>
                </pt>
                <pt idx="142">
                  <v>11.88312732956654</v>
                </pt>
                <pt idx="143">
                  <v>11.90902912760539</v>
                </pt>
                <pt idx="144">
                  <v>11.94370548932877</v>
                </pt>
                <pt idx="145">
                  <v>11.98773762365725</v>
                </pt>
                <pt idx="146">
                  <v>12.04169964553505</v>
                </pt>
                <pt idx="147">
                  <v>12.10614581772516</v>
                </pt>
                <pt idx="148">
                  <v>12.18159665047092</v>
                </pt>
                <pt idx="149">
                  <v>12.26852401567733</v>
                </pt>
                <pt idx="150">
                  <v>12.36733548333729</v>
                </pt>
                <pt idx="151">
                  <v>12.47835813958349</v>
                </pt>
                <pt idx="152">
                  <v>12.60182219606717</v>
                </pt>
                <pt idx="153">
                  <v>12.73784474723769</v>
                </pt>
                <pt idx="154">
                  <v>12.88641407327967</v>
                </pt>
                <pt idx="155">
                  <v>13.04737491967618</v>
                </pt>
                <pt idx="156">
                  <v>13.22041520738186</v>
                </pt>
                <pt idx="157">
                  <v>13.40505463834765</v>
                </pt>
                <pt idx="158">
                  <v>13.60063565785244</v>
                </pt>
                <pt idx="159">
                  <v>13.80631721636726</v>
                </pt>
                <pt idx="160">
                  <v>14.02107173859068</v>
                </pt>
                <pt idx="161">
                  <v>14.2436856555204</v>
                </pt>
                <pt idx="162">
                  <v>14.47276378728047</v>
                </pt>
                <pt idx="163">
                  <v>14.70673778092275</v>
                </pt>
                <pt idx="164">
                  <v>14.94387871029035</v>
                </pt>
                <pt idx="165">
                  <v>15.18231383669486</v>
                </pt>
                <pt idx="166">
                  <v>15.42004741268546</v>
                </pt>
                <pt idx="167">
                  <v>15.65498529020348</v>
                </pt>
                <pt idx="168">
                  <v>15.88496297298555</v>
                </pt>
                <pt idx="169">
                  <v>16.10777663555344</v>
                </pt>
                <pt idx="170">
                  <v>16.3212165219803</v>
                </pt>
                <pt idx="171">
                  <v>16.52310204124088</v>
                </pt>
                <pt idx="172">
                  <v>16.71131779646405</v>
                </pt>
                <pt idx="173">
                  <v>16.88384972646298</v>
                </pt>
                <pt idx="174">
                  <v>17.03882050253208</v>
                </pt>
                <pt idx="175">
                  <v>17.17452331387063</v>
                </pt>
                <pt idx="176">
                  <v>17.28945319238709</v>
                </pt>
                <pt idx="177">
                  <v>17.38233507229691</v>
                </pt>
                <pt idx="178">
                  <v>17.45214785102703</v>
                </pt>
                <pt idx="179">
                  <v>17.49814381359621</v>
                </pt>
                <pt idx="180">
                  <v>17.51986289996337</v>
                </pt>
                <pt idx="181">
                  <v>17.51714143003829</v>
                </pt>
                <pt idx="182">
                  <v>17.49011504959088</v>
                </pt>
                <pt idx="183">
                  <v>17.43921581707286</v>
                </pt>
                <pt idx="184">
                  <v>17.36516351092536</v>
                </pt>
                <pt idx="185">
                  <v>17.26895139371343</v>
                </pt>
                <pt idx="186">
                  <v>17.15182681794999</v>
                </pt>
                <pt idx="187">
                  <v>17.01526719364268</v>
                </pt>
                <pt idx="188">
                  <v>16.86095195487877</v>
                </pt>
                <pt idx="189">
                  <v>16.69073125836656</v>
                </pt>
                <pt idx="190">
                  <v>16.50659221788738</v>
                </pt>
                <pt idx="191">
                  <v>16.31062352319572</v>
                </pt>
                <pt idx="192">
                  <v>16.10497930921013</v>
                </pt>
                <pt idx="193">
                  <v>15.89184313160826</v>
                </pt>
                <pt idx="194">
                  <v>15.6733928694386</v>
                </pt>
                <pt idx="195">
                  <v>15.45176731629343</v>
                </pt>
                <pt idx="196">
                  <v>15.22903514195812</v>
                </pt>
                <pt idx="197">
                  <v>15.00716680992038</v>
                </pt>
                <pt idx="198">
                  <v>14.78800992681233</v>
                </pt>
                <pt idx="199">
                  <v>14.57326838216252</v>
                </pt>
                <pt idx="200">
                  <v>14.36448551522657</v>
                </pt>
                <pt idx="201">
                  <v>14.16303142449749</v>
                </pt>
                <pt idx="202">
                  <v>13.97009441884008</v>
                </pt>
                <pt idx="203">
                  <v>13.78667650067769</v>
                </pt>
                <pt idx="204">
                  <v>13.61359267435834</v>
                </pt>
                <pt idx="205">
                  <v>13.4514737891721</v>
                </pt>
                <pt idx="206">
                  <v>13.30077255821503</v>
                </pt>
                <pt idx="207">
                  <v>13.16177234242336</v>
                </pt>
                <pt idx="208">
                  <v>13.03459825395984</v>
                </pt>
                <pt idx="209">
                  <v>12.91923011440398</v>
                </pt>
                <pt idx="210">
                  <v>12.81551679997835</v>
                </pt>
                <pt idx="211">
                  <v>12.72319151694841</v>
                </pt>
                <pt idx="212">
                  <v>12.64188757359162</v>
                </pt>
                <pt idx="213">
                  <v>12.57115424869617</v>
                </pt>
                <pt idx="214">
                  <v>12.51047239821188</v>
                </pt>
                <pt idx="215">
                  <v>12.45926948916763</v>
                </pt>
                <pt idx="216">
                  <v>12.41693380106578</v>
                </pt>
                <pt idx="217">
                  <v>12.38282758756344</v>
                </pt>
                <pt idx="218">
                  <v>12.35629904344702</v>
                </pt>
                <pt idx="219">
                  <v>12.33669297204202</v>
                </pt>
                <pt idx="220">
                  <v>12.32336009490004</v>
                </pt>
                <pt idx="221">
                  <v>12.31566498779625</v>
                </pt>
                <pt idx="222">
                  <v>12.31299266398487</v>
                </pt>
                <pt idx="223">
                  <v>12.31475385682582</v>
                </pt>
                <pt idx="224">
                  <v>12.32038907911149</v>
                </pt>
                <pt idx="225">
                  <v>12.32937155573159</v>
                </pt>
                <pt idx="226">
                  <v>12.34120913996424</v>
                </pt>
                <pt idx="227">
                  <v>12.35544533208781</v>
                </pt>
                <pt idx="228">
                  <v>12.37165952270713</v>
                </pt>
                <pt idx="229">
                  <v>12.38946658280402</v>
                </pt>
                <pt idx="230">
                  <v>12.40851591872286</v>
                </pt>
                <pt idx="231">
                  <v>12.4284901037703</v>
                </pt>
                <pt idx="232">
                  <v>12.44910318950861</v>
                </pt>
                <pt idx="233">
                  <v>12.47009878978264</v>
                </pt>
                <pt idx="234">
                  <v>12.49124801960951</v>
                </pt>
                <pt idx="235">
                  <v>12.51234735977926</v>
                </pt>
                <pt idx="236">
                  <v>12.53321650678751</v>
                </pt>
                <pt idx="237">
                  <v>12.55369625689396</v>
                </pt>
                <pt idx="238">
                  <v>12.57364646293919</v>
                </pt>
                <pt idx="239">
                  <v>12.59294409325221</v>
                </pt>
                <pt idx="240">
                  <v>12.61148141366841</v>
                </pt>
              </numCache>
            </numRef>
          </yVal>
          <smooth val="0"/>
        </ser>
        <ser>
          <idx val="1"/>
          <order val="1"/>
          <tx>
            <v>Ocean echo margin</v>
          </tx>
          <spPr>
            <a:ln xmlns:a="http://schemas.openxmlformats.org/drawingml/2006/main" w="19050">
              <a:solidFill>
                <a:srgbClr val="7048B8"/>
              </a:solidFill>
              <a:prstDash val="solid"/>
            </a:ln>
          </spPr>
          <marker>
            <symbol val="none"/>
            <spPr>
              <a:ln xmlns:a="http://schemas.openxmlformats.org/drawingml/2006/main">
                <a:prstDash val="solid"/>
              </a:ln>
            </spPr>
          </marker>
          <xVal>
            <numRef>
              <f>Subsurface_Chart_Data!$C$1228:$C$1468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Subsurface_Chart_Data!$D$1228:$D$1468</f>
              <numCache>
                <formatCode>General</formatCode>
                <ptCount val="241"/>
                <pt idx="0">
                  <v>11.45881959240657</v>
                </pt>
                <pt idx="1">
                  <v>11.51667128689898</v>
                </pt>
                <pt idx="2">
                  <v>11.52634483041223</v>
                </pt>
                <pt idx="3">
                  <v>11.45302171759445</v>
                </pt>
                <pt idx="4">
                  <v>11.53276772989145</v>
                </pt>
                <pt idx="5">
                  <v>11.46890073816452</v>
                </pt>
                <pt idx="6">
                  <v>11.49149876348529</v>
                </pt>
                <pt idx="7">
                  <v>11.48984468406683</v>
                </pt>
                <pt idx="8">
                  <v>11.39392874767143</v>
                </pt>
                <pt idx="9">
                  <v>11.43577600835145</v>
                </pt>
                <pt idx="10">
                  <v>11.38160795743978</v>
                </pt>
                <pt idx="11">
                  <v>11.31453847230041</v>
                </pt>
                <pt idx="12">
                  <v>11.31676271977868</v>
                </pt>
                <pt idx="13">
                  <v>11.24621668855234</v>
                </pt>
                <pt idx="14">
                  <v>11.23246928941607</v>
                </pt>
                <pt idx="15">
                  <v>11.20491915673801</v>
                </pt>
                <pt idx="16">
                  <v>11.1567749480677</v>
                </pt>
                <pt idx="17">
                  <v>11.07579900342258</v>
                </pt>
                <pt idx="18">
                  <v>11.12129354192287</v>
                </pt>
                <pt idx="19">
                  <v>11.1348695270927</v>
                </pt>
                <pt idx="20">
                  <v>11.0345363519266</v>
                </pt>
                <pt idx="21">
                  <v>11.10038897691558</v>
                </pt>
                <pt idx="22">
                  <v>11.05908203278765</v>
                </pt>
                <pt idx="23">
                  <v>11.07374383782</v>
                </pt>
                <pt idx="24">
                  <v>11.12437741666464</v>
                </pt>
                <pt idx="25">
                  <v>11.08394504464057</v>
                </pt>
                <pt idx="26">
                  <v>11.1201635961216</v>
                </pt>
                <pt idx="27">
                  <v>11.11835345536429</v>
                </pt>
                <pt idx="28">
                  <v>11.18562160111786</v>
                </pt>
                <pt idx="29">
                  <v>11.21367121174734</v>
                </pt>
                <pt idx="30">
                  <v>11.30086016955972</v>
                </pt>
                <pt idx="31">
                  <v>11.32705753436567</v>
                </pt>
                <pt idx="32">
                  <v>11.32870790510413</v>
                </pt>
                <pt idx="33">
                  <v>11.27714663164549</v>
                </pt>
                <pt idx="34">
                  <v>11.40206178681505</v>
                </pt>
                <pt idx="35">
                  <v>11.3912652899642</v>
                </pt>
                <pt idx="36">
                  <v>11.4332305644122</v>
                </pt>
                <pt idx="37">
                  <v>11.42407619571817</v>
                </pt>
                <pt idx="38">
                  <v>11.39547570748875</v>
                </pt>
                <pt idx="39">
                  <v>11.32692735289757</v>
                </pt>
                <pt idx="40">
                  <v>11.29372808599415</v>
                </pt>
                <pt idx="41">
                  <v>11.27416274270166</v>
                </pt>
                <pt idx="42">
                  <v>11.34004038802685</v>
                </pt>
                <pt idx="43">
                  <v>11.21882140419363</v>
                </pt>
                <pt idx="44">
                  <v>11.25227392903516</v>
                </pt>
                <pt idx="45">
                  <v>11.09266337497647</v>
                </pt>
                <pt idx="46">
                  <v>11.10278784003618</v>
                </pt>
                <pt idx="47">
                  <v>10.97723270378081</v>
                </pt>
                <pt idx="48">
                  <v>10.93981083708111</v>
                </pt>
                <pt idx="49">
                  <v>10.88898635109995</v>
                </pt>
                <pt idx="50">
                  <v>10.90780024221201</v>
                </pt>
                <pt idx="51">
                  <v>10.75599676425009</v>
                </pt>
                <pt idx="52">
                  <v>10.7452917117532</v>
                </pt>
                <pt idx="53">
                  <v>10.71019389507676</v>
                </pt>
                <pt idx="54">
                  <v>10.65656762663644</v>
                </pt>
                <pt idx="55">
                  <v>10.62468465463841</v>
                </pt>
                <pt idx="56">
                  <v>10.67539678543975</v>
                </pt>
                <pt idx="57">
                  <v>10.62308660212188</v>
                </pt>
                <pt idx="58">
                  <v>10.64169287538862</v>
                </pt>
                <pt idx="59">
                  <v>10.71655809091902</v>
                </pt>
                <pt idx="60">
                  <v>10.73728937465913</v>
                </pt>
                <pt idx="61">
                  <v>10.79858287399928</v>
                </pt>
                <pt idx="62">
                  <v>10.79102167215611</v>
                </pt>
                <pt idx="63">
                  <v>10.90257336727695</v>
                </pt>
                <pt idx="64">
                  <v>10.9095092792331</v>
                </pt>
                <pt idx="65">
                  <v>11.00207917935668</v>
                </pt>
                <pt idx="66">
                  <v>11.05788083658414</v>
                </pt>
                <pt idx="67">
                  <v>11.07787575402272</v>
                </pt>
                <pt idx="68">
                  <v>11.18594479601746</v>
                </pt>
                <pt idx="69">
                  <v>11.21482103261036</v>
                </pt>
                <pt idx="70">
                  <v>11.29472348449482</v>
                </pt>
                <pt idx="71">
                  <v>11.25719126249966</v>
                </pt>
                <pt idx="72">
                  <v>11.32541897125253</v>
                </pt>
                <pt idx="73">
                  <v>11.33824993906754</v>
                </pt>
                <pt idx="74">
                  <v>11.35169168023442</v>
                </pt>
                <pt idx="75">
                  <v>11.3603134654602</v>
                </pt>
                <pt idx="76">
                  <v>11.27257644440855</v>
                </pt>
                <pt idx="77">
                  <v>11.24712901678392</v>
                </pt>
                <pt idx="78">
                  <v>11.3541807223438</v>
                </pt>
                <pt idx="79">
                  <v>11.29055889328013</v>
                </pt>
                <pt idx="80">
                  <v>11.36069559448323</v>
                </pt>
                <pt idx="81">
                  <v>11.2993393562684</v>
                </pt>
                <pt idx="82">
                  <v>11.31823000417327</v>
                </pt>
                <pt idx="83">
                  <v>11.39398682082963</v>
                </pt>
                <pt idx="84">
                  <v>11.33397660875665</v>
                </pt>
                <pt idx="85">
                  <v>11.36696096351638</v>
                </pt>
                <pt idx="86">
                  <v>11.49055510616162</v>
                </pt>
                <pt idx="87">
                  <v>11.52282699257835</v>
                </pt>
                <pt idx="88">
                  <v>11.4683773460746</v>
                </pt>
                <pt idx="89">
                  <v>11.56256527893849</v>
                </pt>
                <pt idx="90">
                  <v>11.5733835741524</v>
                </pt>
                <pt idx="91">
                  <v>11.59696422901268</v>
                </pt>
                <pt idx="92">
                  <v>11.65303840634078</v>
                </pt>
                <pt idx="93">
                  <v>11.47799684997721</v>
                </pt>
                <pt idx="94">
                  <v>11.37990545394013</v>
                </pt>
                <pt idx="95">
                  <v>11.28956863687699</v>
                </pt>
                <pt idx="96">
                  <v>11.06899877662448</v>
                </pt>
                <pt idx="97">
                  <v>11.00071227984535</v>
                </pt>
                <pt idx="98">
                  <v>10.8487866974947</v>
                </pt>
                <pt idx="99">
                  <v>10.7156003512202</v>
                </pt>
                <pt idx="100">
                  <v>10.55293773126772</v>
                </pt>
                <pt idx="101">
                  <v>10.37937353917545</v>
                </pt>
                <pt idx="102">
                  <v>10.25926430689356</v>
                </pt>
                <pt idx="103">
                  <v>9.995583270854873</v>
                </pt>
                <pt idx="104">
                  <v>9.901768272525338</v>
                </pt>
                <pt idx="105">
                  <v>9.711086685932031</v>
                </pt>
                <pt idx="106">
                  <v>9.416807921530641</v>
                </pt>
                <pt idx="107">
                  <v>9.317874115560869</v>
                </pt>
                <pt idx="108">
                  <v>9.120701502071526</v>
                </pt>
                <pt idx="109">
                  <v>8.91432691731076</v>
                </pt>
                <pt idx="110">
                  <v>8.709851587082369</v>
                </pt>
                <pt idx="111">
                  <v>8.544905322863507</v>
                </pt>
                <pt idx="112">
                  <v>8.411822848460915</v>
                </pt>
                <pt idx="113">
                  <v>8.168158463866057</v>
                </pt>
                <pt idx="114">
                  <v>8.102847555252396</v>
                </pt>
                <pt idx="115">
                  <v>7.972725550696062</v>
                </pt>
                <pt idx="116">
                  <v>7.915332699430266</v>
                </pt>
                <pt idx="117">
                  <v>7.767002537245162</v>
                </pt>
                <pt idx="118">
                  <v>7.694701387861414</v>
                </pt>
                <pt idx="119">
                  <v>7.73995854210547</v>
                </pt>
                <pt idx="120">
                  <v>7.660593900141151</v>
                </pt>
                <pt idx="121">
                  <v>7.567993856149855</v>
                </pt>
                <pt idx="122">
                  <v>7.54154647978153</v>
                </pt>
                <pt idx="123">
                  <v>7.542491327555446</v>
                </pt>
                <pt idx="124">
                  <v>7.541716023960348</v>
                </pt>
                <pt idx="125">
                  <v>7.535639746382621</v>
                </pt>
                <pt idx="126">
                  <v>7.400773998090621</v>
                </pt>
                <pt idx="127">
                  <v>7.460025984144764</v>
                </pt>
                <pt idx="128">
                  <v>7.394540837486844</v>
                </pt>
                <pt idx="129">
                  <v>7.375491122166437</v>
                </pt>
                <pt idx="130">
                  <v>7.234433387496487</v>
                </pt>
                <pt idx="131">
                  <v>7.151128040150653</v>
                </pt>
                <pt idx="132">
                  <v>7.09162264425656</v>
                </pt>
                <pt idx="133">
                  <v>7.022772764799086</v>
                </pt>
                <pt idx="134">
                  <v>7.053779572031509</v>
                </pt>
                <pt idx="135">
                  <v>6.895222783514676</v>
                </pt>
                <pt idx="136">
                  <v>6.862655815818925</v>
                </pt>
                <pt idx="137">
                  <v>6.782690265200259</v>
                </pt>
                <pt idx="138">
                  <v>6.802640421381518</v>
                </pt>
                <pt idx="139">
                  <v>6.807868722571641</v>
                </pt>
                <pt idx="140">
                  <v>6.718651903261375</v>
                </pt>
                <pt idx="141">
                  <v>6.674218168787895</v>
                </pt>
                <pt idx="142">
                  <v>6.748857559477365</v>
                </pt>
                <pt idx="143">
                  <v>6.746361374428936</v>
                </pt>
                <pt idx="144">
                  <v>6.745472212837427</v>
                </pt>
                <pt idx="145">
                  <v>6.861592334330702</v>
                </pt>
                <pt idx="146">
                  <v>6.904695729184013</v>
                </pt>
                <pt idx="147">
                  <v>6.883674818100538</v>
                </pt>
                <pt idx="148">
                  <v>6.983140154018237</v>
                </pt>
                <pt idx="149">
                  <v>7.085612794805655</v>
                </pt>
                <pt idx="150">
                  <v>7.101667015848548</v>
                </pt>
                <pt idx="151">
                  <v>7.183813204236564</v>
                </pt>
                <pt idx="152">
                  <v>7.312281132748666</v>
                </pt>
                <pt idx="153">
                  <v>7.452123186476463</v>
                </pt>
                <pt idx="154">
                  <v>7.553099997733234</v>
                </pt>
                <pt idx="155">
                  <v>7.72182772155417</v>
                </pt>
                <pt idx="156">
                  <v>7.871789319045057</v>
                </pt>
                <pt idx="157">
                  <v>7.987460755726516</v>
                </pt>
                <pt idx="158">
                  <v>8.197329884976114</v>
                </pt>
                <pt idx="159">
                  <v>8.373013417403463</v>
                </pt>
                <pt idx="160">
                  <v>8.52871953787821</v>
                </pt>
                <pt idx="161">
                  <v>8.690092134778155</v>
                </pt>
                <pt idx="162">
                  <v>8.839215672583947</v>
                </pt>
                <pt idx="163">
                  <v>9.007858255554396</v>
                </pt>
                <pt idx="164">
                  <v>9.183034296557857</v>
                </pt>
                <pt idx="165">
                  <v>9.317959401068556</v>
                </pt>
                <pt idx="166">
                  <v>9.459509854063064</v>
                </pt>
                <pt idx="167">
                  <v>9.590918785865675</v>
                </pt>
                <pt idx="168">
                  <v>9.8057384174951</v>
                </pt>
                <pt idx="169">
                  <v>9.849415253344866</v>
                </pt>
                <pt idx="170">
                  <v>10.03490234882954</v>
                </pt>
                <pt idx="171">
                  <v>10.06698150614186</v>
                </pt>
                <pt idx="172">
                  <v>10.22428744383549</v>
                </pt>
                <pt idx="173">
                  <v>10.37661708334819</v>
                </pt>
                <pt idx="174">
                  <v>10.36843087988111</v>
                </pt>
                <pt idx="175">
                  <v>10.4950775523245</v>
                </pt>
                <pt idx="176">
                  <v>10.54588870516282</v>
                </pt>
                <pt idx="177">
                  <v>10.70725866891399</v>
                </pt>
                <pt idx="178">
                  <v>10.74842526534942</v>
                </pt>
                <pt idx="179">
                  <v>10.81730764228115</v>
                </pt>
                <pt idx="180">
                  <v>10.95833639276857</v>
                </pt>
                <pt idx="181">
                  <v>11.03381009253146</v>
                </pt>
                <pt idx="182">
                  <v>11.19381724681749</v>
                </pt>
                <pt idx="183">
                  <v>11.24274464155326</v>
                </pt>
                <pt idx="184">
                  <v>11.42822537533861</v>
                </pt>
                <pt idx="185">
                  <v>11.60935368443442</v>
                </pt>
                <pt idx="186">
                  <v>11.75185432164957</v>
                </pt>
                <pt idx="187">
                  <v>11.90107250959217</v>
                </pt>
                <pt idx="188">
                  <v>11.93839405738957</v>
                </pt>
                <pt idx="189">
                  <v>11.86064947034479</v>
                </pt>
                <pt idx="190">
                  <v>11.83772270516697</v>
                </pt>
                <pt idx="191">
                  <v>11.78409463500163</v>
                </pt>
                <pt idx="192">
                  <v>11.69499691727194</v>
                </pt>
                <pt idx="193">
                  <v>11.55034578468457</v>
                </pt>
                <pt idx="194">
                  <v>11.49133184510526</v>
                </pt>
                <pt idx="195">
                  <v>11.43198382487959</v>
                </pt>
                <pt idx="196">
                  <v>11.38174980535786</v>
                </pt>
                <pt idx="197">
                  <v>11.21637855478378</v>
                </pt>
                <pt idx="198">
                  <v>11.21277836309522</v>
                </pt>
                <pt idx="199">
                  <v>11.1918771296147</v>
                </pt>
                <pt idx="200">
                  <v>11.13050910553211</v>
                </pt>
                <pt idx="201">
                  <v>11.11407848530896</v>
                </pt>
                <pt idx="202">
                  <v>11.18567996026136</v>
                </pt>
                <pt idx="203">
                  <v>11.18671648369239</v>
                </pt>
                <pt idx="204">
                  <v>11.14969854878346</v>
                </pt>
                <pt idx="205">
                  <v>11.17160396082725</v>
                </pt>
                <pt idx="206">
                  <v>11.20031595327293</v>
                </pt>
                <pt idx="207">
                  <v>11.27127220203305</v>
                </pt>
                <pt idx="208">
                  <v>11.32075461832474</v>
                </pt>
                <pt idx="209">
                  <v>11.42953542060628</v>
                </pt>
                <pt idx="210">
                  <v>11.47032050127067</v>
                </pt>
                <pt idx="211">
                  <v>11.43862678783039</v>
                </pt>
                <pt idx="212">
                  <v>11.51659478961149</v>
                </pt>
                <pt idx="213">
                  <v>11.59789399182183</v>
                </pt>
                <pt idx="214">
                  <v>11.61281428733101</v>
                </pt>
                <pt idx="215">
                  <v>11.65136026564821</v>
                </pt>
                <pt idx="216">
                  <v>11.56830491117452</v>
                </pt>
                <pt idx="217">
                  <v>11.60718387997792</v>
                </pt>
                <pt idx="218">
                  <v>11.62151981749273</v>
                </pt>
                <pt idx="219">
                  <v>11.58978242593383</v>
                </pt>
                <pt idx="220">
                  <v>11.58882399170179</v>
                </pt>
                <pt idx="221">
                  <v>11.49281845177034</v>
                </pt>
                <pt idx="222">
                  <v>11.49120263676178</v>
                </pt>
                <pt idx="223">
                  <v>11.39395547299986</v>
                </pt>
                <pt idx="224">
                  <v>11.36298445980167</v>
                </pt>
                <pt idx="225">
                  <v>11.37727591817131</v>
                </pt>
                <pt idx="226">
                  <v>11.29597495195052</v>
                </pt>
                <pt idx="227">
                  <v>11.30991944726983</v>
                </pt>
                <pt idx="228">
                  <v>11.3116884587697</v>
                </pt>
                <pt idx="229">
                  <v>11.33715016035401</v>
                </pt>
                <pt idx="230">
                  <v>11.29123127154021</v>
                </pt>
                <pt idx="231">
                  <v>11.32234783363091</v>
                </pt>
                <pt idx="232">
                  <v>11.3094291673807</v>
                </pt>
                <pt idx="233">
                  <v>11.30189861302636</v>
                </pt>
                <pt idx="234">
                  <v>11.26249236075319</v>
                </pt>
                <pt idx="235">
                  <v>11.36547036112528</v>
                </pt>
                <pt idx="236">
                  <v>11.30197015687966</v>
                </pt>
                <pt idx="237">
                  <v>11.33514744268501</v>
                </pt>
                <pt idx="238">
                  <v>11.31824360793034</v>
                </pt>
                <pt idx="239">
                  <v>11.43115049653733</v>
                </pt>
                <pt idx="240">
                  <v>11.39247864260339</v>
                </pt>
              </numCache>
            </numRef>
          </yVal>
          <smooth val="0"/>
        </ser>
        <ser>
          <idx val="2"/>
          <order val="2"/>
          <tx>
            <v>Zero margin threshold</v>
          </tx>
          <spPr>
            <a:ln xmlns:a="http://schemas.openxmlformats.org/drawingml/2006/main" w="19050">
              <a:solidFill>
                <a:srgbClr val="C43A3A"/>
              </a:solidFill>
              <a:prstDash val="solid"/>
            </a:ln>
          </spPr>
          <marker>
            <symbol val="none"/>
            <spPr>
              <a:ln xmlns:a="http://schemas.openxmlformats.org/drawingml/2006/main">
                <a:prstDash val="solid"/>
              </a:ln>
            </spPr>
          </marker>
          <xVal>
            <numRef>
              <f>Subsurface_Chart_Data!$E$1228:$E$1468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Subsurface_Chart_Data!$F$1228:$F$1468</f>
              <numCache>
                <formatCode>General</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0"/>
        </ser>
        <dLbls>
          <showLegendKey val="0"/>
          <showVal val="0"/>
          <showCatName val="0"/>
          <showSerName val="0"/>
          <showPercent val="0"/>
          <showBubbleSize val="0"/>
        </dLbls>
        <axId val="2059085648"/>
        <axId val="2059079888"/>
      </scatterChart>
      <valAx>
        <axId val="2059085648"/>
        <scaling>
          <orientation val="minMax"/>
          <max val="100"/>
          <min val="-100"/>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Along-track position x (km)</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79888"/>
        <crosses val="min"/>
        <crossBetween val="midCat"/>
      </valAx>
      <valAx>
        <axId val="205907988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Margin above threshold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9085648"/>
        <crosses val="min"/>
        <crossBetween val="midCat"/>
      </valAx>
    </plotArea>
    <legend>
      <legendPos val="b"/>
      <overlay val="0"/>
      <txPr>
        <a:bodyPr xmlns:a="http://schemas.openxmlformats.org/drawingml/2006/main"/>
        <a:lstStyle xmlns:a="http://schemas.openxmlformats.org/drawingml/2006/main"/>
        <a:p xmlns:a="http://schemas.openxmlformats.org/drawingml/2006/main">
          <a:pPr>
            <a:defRPr sz="800"/>
          </a:pPr>
          <a:r>
            <a:t/>
          </a:r>
          <a:endParaRPr lang="en-US"/>
        </a:p>
      </txPr>
    </legend>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Reflection Strength by Material / Interface</a:t>
            </a:r>
          </a:p>
        </rich>
      </tx>
      <overlay val="0"/>
    </title>
    <plotArea>
      <layout/>
      <scatterChart>
        <scatterStyle val="lineMarker"/>
        <varyColors val="0"/>
        <ser>
          <idx val="0"/>
          <order val="0"/>
          <tx>
            <v>Material/interface strength</v>
          </tx>
          <spPr>
            <a:ln xmlns:a="http://schemas.openxmlformats.org/drawingml/2006/main" w="19050">
              <a:solidFill>
                <a:srgbClr val="2F6DB3"/>
              </a:solidFill>
              <a:prstDash val="solid"/>
            </a:ln>
          </spPr>
          <marker>
            <symbol val="none"/>
            <spPr>
              <a:ln xmlns:a="http://schemas.openxmlformats.org/drawingml/2006/main">
                <a:prstDash val="solid"/>
              </a:ln>
            </spPr>
          </marker>
          <xVal>
            <numRef>
              <f>Subsurface_Chart_Data!$A$1473:$A$1477</f>
              <numCache>
                <formatCode>General</formatCode>
                <ptCount val="5"/>
                <pt idx="0">
                  <v>1</v>
                </pt>
                <pt idx="1">
                  <v>2</v>
                </pt>
                <pt idx="2">
                  <v>3</v>
                </pt>
                <pt idx="3">
                  <v>4</v>
                </pt>
                <pt idx="4">
                  <v>5</v>
                </pt>
              </numCache>
            </numRef>
          </xVal>
          <yVal>
            <numRef>
              <f>Subsurface_Chart_Data!$B$1473:$B$1477</f>
              <numCache>
                <formatCode>General</formatCode>
                <ptCount val="5"/>
                <pt idx="0">
                  <v>-18</v>
                </pt>
                <pt idx="1">
                  <v>-14</v>
                </pt>
                <pt idx="2">
                  <v>-10</v>
                </pt>
                <pt idx="3">
                  <v>-6</v>
                </pt>
                <pt idx="4">
                  <v>-2</v>
                </pt>
              </numCache>
            </numRef>
          </yVal>
          <smooth val="0"/>
        </ser>
        <dLbls>
          <showLegendKey val="0"/>
          <showVal val="0"/>
          <showCatName val="0"/>
          <showSerName val="0"/>
          <showPercent val="0"/>
          <showBubbleSize val="0"/>
        </dLbls>
        <axId val="2057461488"/>
        <axId val="2057458128"/>
      </scatterChart>
      <valAx>
        <axId val="2057461488"/>
        <scaling>
          <orientation val="minMax"/>
          <max val="5"/>
          <min val="1"/>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Material/interface index</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8128"/>
        <crosses val="min"/>
        <crossBetween val="midCat"/>
      </valAx>
      <valAx>
        <axId val="205745812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Reflection strength before depth loss (dB)</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61488"/>
        <crosses val="min"/>
        <crossBetween val="midCat"/>
      </valAx>
    </plotArea>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b="1"/>
            </a:pPr>
            <a:r>
              <a:rPr lang="en-US"/>
              <a:t>Cross-Instrument Evidence Score</a:t>
            </a:r>
          </a:p>
        </rich>
      </tx>
      <overlay val="0"/>
    </title>
    <plotArea>
      <layout/>
      <scatterChart>
        <scatterStyle val="lineMarker"/>
        <varyColors val="0"/>
        <ser>
          <idx val="0"/>
          <order val="0"/>
          <tx>
            <v>Evidence support score</v>
          </tx>
          <spPr>
            <a:ln xmlns:a="http://schemas.openxmlformats.org/drawingml/2006/main" w="19050">
              <a:solidFill>
                <a:srgbClr val="219653"/>
              </a:solidFill>
              <a:prstDash val="solid"/>
            </a:ln>
          </spPr>
          <marker>
            <symbol val="none"/>
            <spPr>
              <a:ln xmlns:a="http://schemas.openxmlformats.org/drawingml/2006/main">
                <a:prstDash val="solid"/>
              </a:ln>
            </spPr>
          </marker>
          <xVal>
            <numRef>
              <f>Subsurface_Chart_Data!$A$1492:$A$1495</f>
              <numCache>
                <formatCode>General</formatCode>
                <ptCount val="4"/>
                <pt idx="0">
                  <v>1</v>
                </pt>
                <pt idx="1">
                  <v>2</v>
                </pt>
                <pt idx="2">
                  <v>3</v>
                </pt>
                <pt idx="3">
                  <v>4</v>
                </pt>
              </numCache>
            </numRef>
          </xVal>
          <yVal>
            <numRef>
              <f>Subsurface_Chart_Data!$B$1492:$B$1495</f>
              <numCache>
                <formatCode>General</formatCode>
                <ptCount val="4"/>
                <pt idx="0">
                  <v>55</v>
                </pt>
                <pt idx="1">
                  <v>35</v>
                </pt>
                <pt idx="2">
                  <v>40</v>
                </pt>
                <pt idx="3">
                  <v>50</v>
                </pt>
              </numCache>
            </numRef>
          </yVal>
          <smooth val="0"/>
        </ser>
        <dLbls>
          <showLegendKey val="0"/>
          <showVal val="0"/>
          <showCatName val="0"/>
          <showSerName val="0"/>
          <showPercent val="0"/>
          <showBubbleSize val="0"/>
        </dLbls>
        <axId val="2057454288"/>
        <axId val="2057455248"/>
      </scatterChart>
      <valAx>
        <axId val="2057454288"/>
        <scaling>
          <orientation val="minMax"/>
          <max val="4"/>
          <min val="1"/>
        </scaling>
        <delete val="0"/>
        <axPos val="b"/>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Evidence source index</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5248"/>
        <crosses val="min"/>
        <crossBetween val="midCat"/>
      </valAx>
      <valAx>
        <axId val="2057455248"/>
        <scaling>
          <orientation val="minMax"/>
        </scaling>
        <delete val="0"/>
        <axPos val="l"/>
        <majorGridlines>
          <spPr>
            <a:ln xmlns:a="http://schemas.openxmlformats.org/drawingml/2006/main" w="6350">
              <a:solidFill>
                <a:srgbClr val="DDE1E6"/>
              </a:solidFill>
              <a:prstDash val="solid"/>
            </a:ln>
          </spPr>
        </majorGridlines>
        <title>
          <tx>
            <rich>
              <a:bodyPr xmlns:a="http://schemas.openxmlformats.org/drawingml/2006/main"/>
              <a:lstStyle xmlns:a="http://schemas.openxmlformats.org/drawingml/2006/main"/>
              <a:p xmlns:a="http://schemas.openxmlformats.org/drawingml/2006/main">
                <a:pPr>
                  <a:defRPr sz="900">
                    <a:solidFill>
                      <a:srgbClr val="526174"/>
                    </a:solidFill>
                  </a:defRPr>
                </a:pPr>
                <a:r>
                  <a:rPr lang="en-US"/>
                  <a:t>Support score (%)</a:t>
                </a:r>
              </a:p>
            </rich>
          </tx>
          <overlay val="0"/>
        </title>
        <numFmt formatCode="General" sourceLinked="1"/>
        <majorTickMark val="out"/>
        <minorTickMark val="none"/>
        <tickLblPos val="nextTo"/>
        <txPr>
          <a:bodyPr xmlns:a="http://schemas.openxmlformats.org/drawingml/2006/main"/>
          <a:lstStyle xmlns:a="http://schemas.openxmlformats.org/drawingml/2006/main"/>
          <a:p xmlns:a="http://schemas.openxmlformats.org/drawingml/2006/main">
            <a:pPr>
              <a:defRPr sz="800">
                <a:solidFill>
                  <a:srgbClr val="526174"/>
                </a:solidFill>
              </a:defRPr>
            </a:pPr>
            <a:r>
              <a:t/>
            </a:r>
            <a:endParaRPr lang="en-US"/>
          </a:p>
        </txPr>
        <crossAx val="2057454288"/>
        <crosses val="min"/>
        <crossBetween val="midCat"/>
      </valAx>
    </plotArea>
    <plotVisOnly val="1"/>
    <dispBlanksAs val="gap"/>
  </chart>
  <spPr>
    <a:solidFill xmlns:a="http://schemas.openxmlformats.org/drawingml/2006/main">
      <a:srgbClr val="FFFFFF"/>
    </a:solidFill>
    <a:ln xmlns:a="http://schemas.openxmlformats.org/drawingml/2006/main" w="9525">
      <a:solidFill>
        <a:srgbClr val="D4DAE3"/>
      </a:solidFill>
      <a:prstDash val="solid"/>
    </a:ln>
  </spPr>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Doppler-Inverted Look Angle vs Existing Geometry</a:t>
            </a:r>
          </a:p>
        </rich>
      </tx>
      <overlay val="1"/>
    </title>
    <plotArea>
      <layout/>
      <scatterChart>
        <scatterStyle val="lineMarker"/>
        <varyColors val="1"/>
        <ser>
          <idx val="0"/>
          <order val="0"/>
          <tx>
            <v>Doppler angle from VHF shift</v>
          </tx>
          <spPr>
            <a:ln xmlns:a="http://schemas.openxmlformats.org/drawingml/2006/main" w="18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Doppler_Depth_Data!$D$4:$D$244</f>
              <numCache>
                <formatCode>0.000</formatCode>
                <ptCount val="241"/>
                <pt idx="0">
                  <v>18.31924841287496</v>
                </pt>
                <pt idx="1">
                  <v>18.24249364136679</v>
                </pt>
                <pt idx="2">
                  <v>18.08902296660575</v>
                </pt>
                <pt idx="3">
                  <v>17.93556181389558</v>
                </pt>
                <pt idx="4">
                  <v>17.78210988090865</v>
                </pt>
                <pt idx="5">
                  <v>17.62866687134153</v>
                </pt>
                <pt idx="6">
                  <v>17.4752324942239</v>
                </pt>
                <pt idx="7">
                  <v>17.32180646495787</v>
                </pt>
                <pt idx="8">
                  <v>17.16838850409602</v>
                </pt>
                <pt idx="9">
                  <v>17.0149783379552</v>
                </pt>
                <pt idx="10">
                  <v>16.86157569877515</v>
                </pt>
                <pt idx="11">
                  <v>16.70818032383314</v>
                </pt>
                <pt idx="12">
                  <v>16.55479195613307</v>
                </pt>
                <pt idx="13">
                  <v>16.40141034393769</v>
                </pt>
                <pt idx="14">
                  <v>16.24803524125667</v>
                </pt>
                <pt idx="15">
                  <v>16.09466640670268</v>
                </pt>
                <pt idx="16">
                  <v>15.94130360417881</v>
                </pt>
                <pt idx="17">
                  <v>15.78794660357033</v>
                </pt>
                <pt idx="18">
                  <v>15.63459517897829</v>
                </pt>
                <pt idx="19">
                  <v>15.48124910997298</v>
                </pt>
                <pt idx="20">
                  <v>15.32790818098478</v>
                </pt>
                <pt idx="21">
                  <v>15.17457218123491</v>
                </pt>
                <pt idx="22">
                  <v>15.02124090531434</v>
                </pt>
                <pt idx="23">
                  <v>14.86791415209619</v>
                </pt>
                <pt idx="24">
                  <v>14.71459172549512</v>
                </pt>
                <pt idx="25">
                  <v>14.56127343427849</v>
                </pt>
                <pt idx="26">
                  <v>14.40795909153249</v>
                </pt>
                <pt idx="27">
                  <v>14.25464851503147</v>
                </pt>
                <pt idx="28">
                  <v>14.10134152702874</v>
                </pt>
                <pt idx="29">
                  <v>13.94803795481707</v>
                </pt>
                <pt idx="30">
                  <v>13.79473762959732</v>
                </pt>
                <pt idx="31">
                  <v>13.64144038689361</v>
                </pt>
                <pt idx="32">
                  <v>13.4881460669104</v>
                </pt>
                <pt idx="33">
                  <v>13.33485451399833</v>
                </pt>
                <pt idx="34">
                  <v>13.18156557668113</v>
                </pt>
                <pt idx="35">
                  <v>13.02827910772971</v>
                </pt>
                <pt idx="36">
                  <v>12.87499496410282</v>
                </pt>
                <pt idx="37">
                  <v>12.721713006511</v>
                </pt>
                <pt idx="38">
                  <v>12.56843310022389</v>
                </pt>
                <pt idx="39">
                  <v>12.41515511400424</v>
                </pt>
                <pt idx="40">
                  <v>12.26187892061253</v>
                </pt>
                <pt idx="41">
                  <v>12.10860439702048</v>
                </pt>
                <pt idx="42">
                  <v>11.95533142367547</v>
                </pt>
                <pt idx="43">
                  <v>11.80205988478593</v>
                </pt>
                <pt idx="44">
                  <v>11.64878966841675</v>
                </pt>
                <pt idx="45">
                  <v>11.49552066630207</v>
                </pt>
                <pt idx="46">
                  <v>11.34225277379883</v>
                </pt>
                <pt idx="47">
                  <v>11.18898588954185</v>
                </pt>
                <pt idx="48">
                  <v>11.03571991601968</v>
                </pt>
                <pt idx="49">
                  <v>10.88245475913409</v>
                </pt>
                <pt idx="50">
                  <v>10.72919032792043</v>
                </pt>
                <pt idx="51">
                  <v>10.57592653524659</v>
                </pt>
                <pt idx="52">
                  <v>10.42266329696708</v>
                </pt>
                <pt idx="53">
                  <v>10.26940053212915</v>
                </pt>
                <pt idx="54">
                  <v>10.11613816306954</v>
                </pt>
                <pt idx="55">
                  <v>9.962876115550957</v>
                </pt>
                <pt idx="56">
                  <v>9.809614318184586</v>
                </pt>
                <pt idx="57">
                  <v>9.656352702528491</v>
                </pt>
                <pt idx="58">
                  <v>9.503091203549335</v>
                </pt>
                <pt idx="59">
                  <v>9.349829758990628</v>
                </pt>
                <pt idx="60">
                  <v>9.196568309171878</v>
                </pt>
                <pt idx="61">
                  <v>9.043306797899985</v>
                </pt>
                <pt idx="62">
                  <v>8.890045171598464</v>
                </pt>
                <pt idx="63">
                  <v>8.736783378996103</v>
                </pt>
                <pt idx="64">
                  <v>8.583521372219812</v>
                </pt>
                <pt idx="65">
                  <v>8.430259105606691</v>
                </pt>
                <pt idx="66">
                  <v>8.276996536260333</v>
                </pt>
                <pt idx="67">
                  <v>8.123733624198083</v>
                </pt>
                <pt idx="68">
                  <v>7.97047033130123</v>
                </pt>
                <pt idx="69">
                  <v>7.817206622401356</v>
                </pt>
                <pt idx="70">
                  <v>7.663942464780593</v>
                </pt>
                <pt idx="71">
                  <v>7.510677827899894</v>
                </pt>
                <pt idx="72">
                  <v>7.357412683568207</v>
                </pt>
                <pt idx="73">
                  <v>7.204147006081979</v>
                </pt>
                <pt idx="74">
                  <v>7.05088077192491</v>
                </pt>
                <pt idx="75">
                  <v>6.897613959573504</v>
                </pt>
                <pt idx="76">
                  <v>6.74434654992639</v>
                </pt>
                <pt idx="77">
                  <v>6.591078525660941</v>
                </pt>
                <pt idx="78">
                  <v>6.437809872020356</v>
                </pt>
                <pt idx="79">
                  <v>6.284540575748266</v>
                </pt>
                <pt idx="80">
                  <v>6.131270625676376</v>
                </pt>
                <pt idx="81">
                  <v>5.978000012803714</v>
                </pt>
                <pt idx="82">
                  <v>5.8247287296197</v>
                </pt>
                <pt idx="83">
                  <v>5.671456770747564</v>
                </pt>
                <pt idx="84">
                  <v>5.51818413246129</v>
                </pt>
                <pt idx="85">
                  <v>5.364910812825088</v>
                </pt>
                <pt idx="86">
                  <v>5.211636811240886</v>
                </pt>
                <pt idx="87">
                  <v>5.05836212915411</v>
                </pt>
                <pt idx="88">
                  <v>4.905086769585109</v>
                </pt>
                <pt idx="89">
                  <v>4.751810736697388</v>
                </pt>
                <pt idx="90">
                  <v>4.598534036477488</v>
                </pt>
                <pt idx="91">
                  <v>4.445256676551721</v>
                </pt>
                <pt idx="92">
                  <v>4.291978665412176</v>
                </pt>
                <pt idx="93">
                  <v>4.138700012972839</v>
                </pt>
                <pt idx="94">
                  <v>3.985420730981504</v>
                </pt>
                <pt idx="95">
                  <v>3.832140831972331</v>
                </pt>
                <pt idx="96">
                  <v>3.678860329818849</v>
                </pt>
                <pt idx="97">
                  <v>3.525579239434834</v>
                </pt>
                <pt idx="98">
                  <v>3.372297577046575</v>
                </pt>
                <pt idx="99">
                  <v>3.219015359877822</v>
                </pt>
                <pt idx="100">
                  <v>3.065732606118929</v>
                </pt>
                <pt idx="101">
                  <v>2.912449335196128</v>
                </pt>
                <pt idx="102">
                  <v>2.759165566928832</v>
                </pt>
                <pt idx="103">
                  <v>2.605881322356941</v>
                </pt>
                <pt idx="104">
                  <v>2.45259662342992</v>
                </pt>
                <pt idx="105">
                  <v>2.299311492676652</v>
                </pt>
                <pt idx="106">
                  <v>2.14602595384358</v>
                </pt>
                <pt idx="107">
                  <v>1.992740030701054</v>
                </pt>
                <pt idx="108">
                  <v>1.839453747942456</v>
                </pt>
                <pt idx="109">
                  <v>1.686167131261798</v>
                </pt>
                <pt idx="110">
                  <v>1.532880206108608</v>
                </pt>
                <pt idx="111">
                  <v>1.379592998850973</v>
                </pt>
                <pt idx="112">
                  <v>1.226305536843568</v>
                </pt>
                <pt idx="113">
                  <v>1.073017847137408</v>
                </pt>
                <pt idx="114">
                  <v>0.9197299572161001</v>
                </pt>
                <pt idx="115">
                  <v>0.7664418952824079</v>
                </pt>
                <pt idx="116">
                  <v>0.6131536893559759</v>
                </pt>
                <pt idx="117">
                  <v>0.4598653682310064</v>
                </pt>
                <pt idx="118">
                  <v>0.3065769604731414</v>
                </pt>
                <pt idx="119">
                  <v>0.1532884946606284</v>
                </pt>
                <pt idx="120">
                  <v>0</v>
                </pt>
                <pt idx="121">
                  <v>0.1532884946606284</v>
                </pt>
                <pt idx="122">
                  <v>0.3065769604731414</v>
                </pt>
                <pt idx="123">
                  <v>0.4598653682310064</v>
                </pt>
                <pt idx="124">
                  <v>0.6131536893559759</v>
                </pt>
                <pt idx="125">
                  <v>0.7664418952824079</v>
                </pt>
                <pt idx="126">
                  <v>0.9197299572161001</v>
                </pt>
                <pt idx="127">
                  <v>1.073017847137408</v>
                </pt>
                <pt idx="128">
                  <v>1.226305536843568</v>
                </pt>
                <pt idx="129">
                  <v>1.379592998850973</v>
                </pt>
                <pt idx="130">
                  <v>1.532880206108608</v>
                </pt>
                <pt idx="131">
                  <v>1.686167131261798</v>
                </pt>
                <pt idx="132">
                  <v>1.839453747942456</v>
                </pt>
                <pt idx="133">
                  <v>1.992740030701054</v>
                </pt>
                <pt idx="134">
                  <v>2.14602595384358</v>
                </pt>
                <pt idx="135">
                  <v>2.299311492676652</v>
                </pt>
                <pt idx="136">
                  <v>2.45259662342992</v>
                </pt>
                <pt idx="137">
                  <v>2.605881322356941</v>
                </pt>
                <pt idx="138">
                  <v>2.759165566928832</v>
                </pt>
                <pt idx="139">
                  <v>2.912449335196128</v>
                </pt>
                <pt idx="140">
                  <v>3.065732606118929</v>
                </pt>
                <pt idx="141">
                  <v>3.219015359877822</v>
                </pt>
                <pt idx="142">
                  <v>3.372297577046575</v>
                </pt>
                <pt idx="143">
                  <v>3.525579239434834</v>
                </pt>
                <pt idx="144">
                  <v>3.678860329818849</v>
                </pt>
                <pt idx="145">
                  <v>3.832140831972331</v>
                </pt>
                <pt idx="146">
                  <v>3.985420730981504</v>
                </pt>
                <pt idx="147">
                  <v>4.138700012972839</v>
                </pt>
                <pt idx="148">
                  <v>4.291978665412176</v>
                </pt>
                <pt idx="149">
                  <v>4.445256676551721</v>
                </pt>
                <pt idx="150">
                  <v>4.598534036477488</v>
                </pt>
                <pt idx="151">
                  <v>4.751810736697388</v>
                </pt>
                <pt idx="152">
                  <v>4.905086769585109</v>
                </pt>
                <pt idx="153">
                  <v>5.05836212915411</v>
                </pt>
                <pt idx="154">
                  <v>5.211636811240886</v>
                </pt>
                <pt idx="155">
                  <v>5.364910812825088</v>
                </pt>
                <pt idx="156">
                  <v>5.51818413246129</v>
                </pt>
                <pt idx="157">
                  <v>5.671456770747564</v>
                </pt>
                <pt idx="158">
                  <v>5.8247287296197</v>
                </pt>
                <pt idx="159">
                  <v>5.978000012803714</v>
                </pt>
                <pt idx="160">
                  <v>6.131270625676376</v>
                </pt>
                <pt idx="161">
                  <v>6.284540575748266</v>
                </pt>
                <pt idx="162">
                  <v>6.437809872020356</v>
                </pt>
                <pt idx="163">
                  <v>6.591078525660941</v>
                </pt>
                <pt idx="164">
                  <v>6.74434654992639</v>
                </pt>
                <pt idx="165">
                  <v>6.897613959573504</v>
                </pt>
                <pt idx="166">
                  <v>7.05088077192491</v>
                </pt>
                <pt idx="167">
                  <v>7.204147006081979</v>
                </pt>
                <pt idx="168">
                  <v>7.357412683568207</v>
                </pt>
                <pt idx="169">
                  <v>7.510677827899894</v>
                </pt>
                <pt idx="170">
                  <v>7.663942464780593</v>
                </pt>
                <pt idx="171">
                  <v>7.817206622401356</v>
                </pt>
                <pt idx="172">
                  <v>7.97047033130123</v>
                </pt>
                <pt idx="173">
                  <v>8.123733624198083</v>
                </pt>
                <pt idx="174">
                  <v>8.276996536260333</v>
                </pt>
                <pt idx="175">
                  <v>8.430259105606691</v>
                </pt>
                <pt idx="176">
                  <v>8.583521372219812</v>
                </pt>
                <pt idx="177">
                  <v>8.736783378996103</v>
                </pt>
                <pt idx="178">
                  <v>8.890045171598464</v>
                </pt>
                <pt idx="179">
                  <v>9.043306797899985</v>
                </pt>
                <pt idx="180">
                  <v>9.196568309171878</v>
                </pt>
                <pt idx="181">
                  <v>9.349829758990628</v>
                </pt>
                <pt idx="182">
                  <v>9.503091203549335</v>
                </pt>
                <pt idx="183">
                  <v>9.656352702528491</v>
                </pt>
                <pt idx="184">
                  <v>9.809614318184586</v>
                </pt>
                <pt idx="185">
                  <v>9.962876115550957</v>
                </pt>
                <pt idx="186">
                  <v>10.11613816306954</v>
                </pt>
                <pt idx="187">
                  <v>10.26940053212915</v>
                </pt>
                <pt idx="188">
                  <v>10.42266329696708</v>
                </pt>
                <pt idx="189">
                  <v>10.57592653524659</v>
                </pt>
                <pt idx="190">
                  <v>10.72919032792043</v>
                </pt>
                <pt idx="191">
                  <v>10.88245475913409</v>
                </pt>
                <pt idx="192">
                  <v>11.03571991601968</v>
                </pt>
                <pt idx="193">
                  <v>11.18898588954185</v>
                </pt>
                <pt idx="194">
                  <v>11.34225277379883</v>
                </pt>
                <pt idx="195">
                  <v>11.49552066630207</v>
                </pt>
                <pt idx="196">
                  <v>11.64878966841675</v>
                </pt>
                <pt idx="197">
                  <v>11.80205988478593</v>
                </pt>
                <pt idx="198">
                  <v>11.95533142367547</v>
                </pt>
                <pt idx="199">
                  <v>12.10860439702048</v>
                </pt>
                <pt idx="200">
                  <v>12.26187892061253</v>
                </pt>
                <pt idx="201">
                  <v>12.41515511400424</v>
                </pt>
                <pt idx="202">
                  <v>12.56843310022389</v>
                </pt>
                <pt idx="203">
                  <v>12.721713006511</v>
                </pt>
                <pt idx="204">
                  <v>12.87499496410282</v>
                </pt>
                <pt idx="205">
                  <v>13.02827910772971</v>
                </pt>
                <pt idx="206">
                  <v>13.18156557668113</v>
                </pt>
                <pt idx="207">
                  <v>13.33485451399833</v>
                </pt>
                <pt idx="208">
                  <v>13.4881460669104</v>
                </pt>
                <pt idx="209">
                  <v>13.64144038689361</v>
                </pt>
                <pt idx="210">
                  <v>13.79473762959732</v>
                </pt>
                <pt idx="211">
                  <v>13.94803795481707</v>
                </pt>
                <pt idx="212">
                  <v>14.10134152702874</v>
                </pt>
                <pt idx="213">
                  <v>14.25464851503147</v>
                </pt>
                <pt idx="214">
                  <v>14.40795909153249</v>
                </pt>
                <pt idx="215">
                  <v>14.56127343427849</v>
                </pt>
                <pt idx="216">
                  <v>14.71459172549512</v>
                </pt>
                <pt idx="217">
                  <v>14.86791415209619</v>
                </pt>
                <pt idx="218">
                  <v>15.02124090531434</v>
                </pt>
                <pt idx="219">
                  <v>15.17457218123491</v>
                </pt>
                <pt idx="220">
                  <v>15.32790818098478</v>
                </pt>
                <pt idx="221">
                  <v>15.48124910997298</v>
                </pt>
                <pt idx="222">
                  <v>15.63459517897829</v>
                </pt>
                <pt idx="223">
                  <v>15.78794660357033</v>
                </pt>
                <pt idx="224">
                  <v>15.94130360417881</v>
                </pt>
                <pt idx="225">
                  <v>16.09466640670268</v>
                </pt>
                <pt idx="226">
                  <v>16.24803524125667</v>
                </pt>
                <pt idx="227">
                  <v>16.40141034393769</v>
                </pt>
                <pt idx="228">
                  <v>16.55479195613307</v>
                </pt>
                <pt idx="229">
                  <v>16.70818032383314</v>
                </pt>
                <pt idx="230">
                  <v>16.86157569877515</v>
                </pt>
                <pt idx="231">
                  <v>17.0149783379552</v>
                </pt>
                <pt idx="232">
                  <v>17.16838850409602</v>
                </pt>
                <pt idx="233">
                  <v>17.32180646495787</v>
                </pt>
                <pt idx="234">
                  <v>17.4752324942239</v>
                </pt>
                <pt idx="235">
                  <v>17.62866687134153</v>
                </pt>
                <pt idx="236">
                  <v>17.78210988090865</v>
                </pt>
                <pt idx="237">
                  <v>17.93556181389558</v>
                </pt>
                <pt idx="238">
                  <v>18.08902296660575</v>
                </pt>
                <pt idx="239">
                  <v>18.24249364136679</v>
                </pt>
                <pt idx="240">
                  <v>18.31924841287496</v>
                </pt>
              </numCache>
            </numRef>
          </yVal>
          <smooth val="1"/>
        </ser>
        <ser>
          <idx val="1"/>
          <order val="1"/>
          <tx>
            <v>Existing model geometry angle</v>
          </tx>
          <spPr>
            <a:ln xmlns:a="http://schemas.openxmlformats.org/drawingml/2006/main" w="16000">
              <a:solidFill>
                <a:srgbClr val="4472C4"/>
              </a:solidFill>
              <a:prstDash val="dash"/>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Doppler_Depth_Data!$E$4:$E$244</f>
              <numCache>
                <formatCode>0.000</formatCode>
                <ptCount val="241"/>
                <pt idx="0">
                  <v>9.14005123413285</v>
                </pt>
                <pt idx="1">
                  <v>9.077742031797751</v>
                </pt>
                <pt idx="2">
                  <v>9.015458913989574</v>
                </pt>
                <pt idx="3">
                  <v>8.953204095149154</v>
                </pt>
                <pt idx="4">
                  <v>8.890979841704603</v>
                </pt>
                <pt idx="5">
                  <v>8.828788473728661</v>
                </pt>
                <pt idx="6">
                  <v>8.766632366658216</v>
                </pt>
                <pt idx="7">
                  <v>8.704513953078392</v>
                </pt>
                <pt idx="8">
                  <v>8.642435724573849</v>
                </pt>
                <pt idx="9">
                  <v>8.580400233649934</v>
                </pt>
                <pt idx="10">
                  <v>8.518410095726479</v>
                </pt>
                <pt idx="11">
                  <v>8.45646799120709</v>
                </pt>
                <pt idx="12">
                  <v>8.394576667627003</v>
                </pt>
                <pt idx="13">
                  <v>8.332738941882511</v>
                </pt>
                <pt idx="14">
                  <v>8.270957702545241</v>
                </pt>
                <pt idx="15">
                  <v>8.209235912264599</v>
                </pt>
                <pt idx="16">
                  <v>8.147576610261819</v>
                </pt>
                <pt idx="17">
                  <v>8.085982914919201</v>
                </pt>
                <pt idx="18">
                  <v>8.024458026468219</v>
                </pt>
                <pt idx="19">
                  <v>7.963005229780315</v>
                </pt>
                <pt idx="20">
                  <v>7.901627897264307</v>
                </pt>
                <pt idx="21">
                  <v>7.84032949187448</v>
                </pt>
                <pt idx="22">
                  <v>7.779113570233542</v>
                </pt>
                <pt idx="23">
                  <v>7.717983785874701</v>
                </pt>
                <pt idx="24">
                  <v>7.656943892607386</v>
                </pt>
                <pt idx="25">
                  <v>7.595997748011027</v>
                </pt>
                <pt idx="26">
                  <v>7.535149317061624</v>
                </pt>
                <pt idx="27">
                  <v>7.474402675895853</v>
                </pt>
                <pt idx="28">
                  <v>7.413762015717533</v>
                </pt>
                <pt idx="29">
                  <v>7.353231646851434</v>
                </pt>
                <pt idx="30">
                  <v>7.292816002949434</v>
                </pt>
                <pt idx="31">
                  <v>7.232519645354166</v>
                </pt>
                <pt idx="32">
                  <v>7.172347267625264</v>
                </pt>
                <pt idx="33">
                  <v>7.112303700233444</v>
                </pt>
                <pt idx="34">
                  <v>7.05239391542762</v>
                </pt>
                <pt idx="35">
                  <v>6.992623032280269</v>
                </pt>
                <pt idx="36">
                  <v>6.932996321916247</v>
                </pt>
                <pt idx="37">
                  <v>6.873519212930159</v>
                </pt>
                <pt idx="38">
                  <v>6.814197296997338</v>
                </pt>
                <pt idx="39">
                  <v>6.755036334683316</v>
                </pt>
                <pt idx="40">
                  <v>6.696042261456512</v>
                </pt>
                <pt idx="41">
                  <v>6.637221193908625</v>
                </pt>
                <pt idx="42">
                  <v>6.57857943618696</v>
                </pt>
                <pt idx="43">
                  <v>6.5201234866425</v>
                </pt>
                <pt idx="44">
                  <v>6.461860044697184</v>
                </pt>
                <pt idx="45">
                  <v>6.403796017933306</v>
                </pt>
                <pt idx="46">
                  <v>6.345938529407371</v>
                </pt>
                <pt idx="47">
                  <v>6.28829492519001</v>
                </pt>
                <pt idx="48">
                  <v>6.23087278213282</v>
                </pt>
                <pt idx="49">
                  <v>6.173679915861962</v>
                </pt>
                <pt idx="50">
                  <v>6.116724388997361</v>
                </pt>
                <pt idx="51">
                  <v>6.060014519595078</v>
                </pt>
                <pt idx="52">
                  <v>6.003558889809033</v>
                </pt>
                <pt idx="53">
                  <v>5.947366354766674</v>
                </pt>
                <pt idx="54">
                  <v>5.891446051651431</v>
                </pt>
                <pt idx="55">
                  <v>5.835807408982732</v>
                </pt>
                <pt idx="56">
                  <v>5.780460156082168</v>
                </pt>
                <pt idx="57">
                  <v>5.725414332711807</v>
                </pt>
                <pt idx="58">
                  <v>5.670680298867937</v>
                </pt>
                <pt idx="59">
                  <v>5.616268744710344</v>
                </pt>
                <pt idx="60">
                  <v>5.562190700603825</v>
                </pt>
                <pt idx="61">
                  <v>5.508457547244826</v>
                </pt>
                <pt idx="62">
                  <v>5.455081025841906</v>
                </pt>
                <pt idx="63">
                  <v>5.402073248314196</v>
                </pt>
                <pt idx="64">
                  <v>5.349446707466922</v>
                </pt>
                <pt idx="65">
                  <v>5.297214287097746</v>
                </pt>
                <pt idx="66">
                  <v>5.2453892719816</v>
                </pt>
                <pt idx="67">
                  <v>5.193985357675413</v>
                </pt>
                <pt idx="68">
                  <v>5.143016660077165</v>
                </pt>
                <pt idx="69">
                  <v>5.092497724666333</v>
                </pt>
                <pt idx="70">
                  <v>5.042443535344872</v>
                </pt>
                <pt idx="71">
                  <v>4.99286952278949</v>
                </pt>
                <pt idx="72">
                  <v>4.943791572217107</v>
                </pt>
                <pt idx="73">
                  <v>4.89522603045604</v>
                </pt>
                <pt idx="74">
                  <v>4.847189712205752</v>
                </pt>
                <pt idx="75">
                  <v>4.799699905357918</v>
                </pt>
                <pt idx="76">
                  <v>4.752774375241167</v>
                </pt>
                <pt idx="77">
                  <v>4.706431367641406</v>
                </pt>
                <pt idx="78">
                  <v>4.660689610438978</v>
                </pt>
                <pt idx="79">
                  <v>4.615568313693441</v>
                </pt>
                <pt idx="80">
                  <v>4.571087167996556</v>
                </pt>
                <pt idx="81">
                  <v>4.527266340904271</v>
                </pt>
                <pt idx="82">
                  <v>4.484126471249511</v>
                </pt>
                <pt idx="83">
                  <v>4.441688661129496</v>
                </pt>
                <pt idx="84">
                  <v>4.3999744653546</v>
                </pt>
                <pt idx="85">
                  <v>4.359005878140658</v>
                </pt>
                <pt idx="86">
                  <v>4.318805316823553</v>
                </pt>
                <pt idx="87">
                  <v>4.279395602374318</v>
                </pt>
                <pt idx="88">
                  <v>4.240799936495226</v>
                </pt>
                <pt idx="89">
                  <v>4.203041875082947</v>
                </pt>
                <pt idx="90">
                  <v>4.1661452978543</v>
                </pt>
                <pt idx="91">
                  <v>4.130134373943814</v>
                </pt>
                <pt idx="92">
                  <v>4.095033523300829</v>
                </pt>
                <pt idx="93">
                  <v>4.060867373737527</v>
                </pt>
                <pt idx="94">
                  <v>4.027660713508556</v>
                </pt>
                <pt idx="95">
                  <v>3.995438439338081</v>
                </pt>
                <pt idx="96">
                  <v>3.964225499851384</v>
                </pt>
                <pt idx="97">
                  <v>3.934046834415676</v>
                </pt>
                <pt idx="98">
                  <v>3.904927307448455</v>
                </pt>
                <pt idx="99">
                  <v>3.876891638311472</v>
                </pt>
                <pt idx="100">
                  <v>3.849964326973522</v>
                </pt>
                <pt idx="101">
                  <v>3.824169575695489</v>
                </pt>
                <pt idx="102">
                  <v>3.79953120706518</v>
                </pt>
                <pt idx="103">
                  <v>3.776072578786574</v>
                </pt>
                <pt idx="104">
                  <v>3.75381649570681</v>
                </pt>
                <pt idx="105">
                  <v>3.732785119642679</v>
                </pt>
                <pt idx="106">
                  <v>3.712999877645171</v>
                </pt>
                <pt idx="107">
                  <v>3.694481369413298</v>
                </pt>
                <pt idx="108">
                  <v>3.677249274635185</v>
                </pt>
                <pt idx="109">
                  <v>3.661322261092852</v>
                </pt>
                <pt idx="110">
                  <v>3.646717894415093</v>
                </pt>
                <pt idx="111">
                  <v>3.633452550398256</v>
                </pt>
                <pt idx="112">
                  <v>3.62154133083556</v>
                </pt>
                <pt idx="113">
                  <v>3.610997983800247</v>
                </pt>
                <pt idx="114">
                  <v>3.601834829314977</v>
                </pt>
                <pt idx="115">
                  <v>3.594062691308639</v>
                </pt>
                <pt idx="116">
                  <v>3.587690836711843</v>
                </pt>
                <pt idx="117">
                  <v>3.582726922473895</v>
                </pt>
                <pt idx="118">
                  <v>3.579176951198118</v>
                </pt>
                <pt idx="119">
                  <v>3.577045235990127</v>
                </pt>
                <pt idx="120">
                  <v>3.576334374997351</v>
                </pt>
                <pt idx="121">
                  <v>3.577045235990127</v>
                </pt>
                <pt idx="122">
                  <v>3.579176951198118</v>
                </pt>
                <pt idx="123">
                  <v>3.582726922473895</v>
                </pt>
                <pt idx="124">
                  <v>3.587690836711843</v>
                </pt>
                <pt idx="125">
                  <v>3.594062691308639</v>
                </pt>
                <pt idx="126">
                  <v>3.601834829314977</v>
                </pt>
                <pt idx="127">
                  <v>3.610997983800247</v>
                </pt>
                <pt idx="128">
                  <v>3.62154133083556</v>
                </pt>
                <pt idx="129">
                  <v>3.633452550398256</v>
                </pt>
                <pt idx="130">
                  <v>3.646717894415093</v>
                </pt>
                <pt idx="131">
                  <v>3.661322261092852</v>
                </pt>
                <pt idx="132">
                  <v>3.677249274635185</v>
                </pt>
                <pt idx="133">
                  <v>3.694481369413298</v>
                </pt>
                <pt idx="134">
                  <v>3.712999877645171</v>
                </pt>
                <pt idx="135">
                  <v>3.732785119642679</v>
                </pt>
                <pt idx="136">
                  <v>3.75381649570681</v>
                </pt>
                <pt idx="137">
                  <v>3.776072578786574</v>
                </pt>
                <pt idx="138">
                  <v>3.79953120706518</v>
                </pt>
                <pt idx="139">
                  <v>3.824169575695489</v>
                </pt>
                <pt idx="140">
                  <v>3.849964326973522</v>
                </pt>
                <pt idx="141">
                  <v>3.876891638311472</v>
                </pt>
                <pt idx="142">
                  <v>3.904927307448455</v>
                </pt>
                <pt idx="143">
                  <v>3.934046834415676</v>
                </pt>
                <pt idx="144">
                  <v>3.964225499851384</v>
                </pt>
                <pt idx="145">
                  <v>3.995438439338081</v>
                </pt>
                <pt idx="146">
                  <v>4.027660713508556</v>
                </pt>
                <pt idx="147">
                  <v>4.060867373737527</v>
                </pt>
                <pt idx="148">
                  <v>4.095033523300829</v>
                </pt>
                <pt idx="149">
                  <v>4.130134373943814</v>
                </pt>
                <pt idx="150">
                  <v>4.1661452978543</v>
                </pt>
                <pt idx="151">
                  <v>4.203041875082947</v>
                </pt>
                <pt idx="152">
                  <v>4.240799936495226</v>
                </pt>
                <pt idx="153">
                  <v>4.279395602374318</v>
                </pt>
                <pt idx="154">
                  <v>4.318805316823553</v>
                </pt>
                <pt idx="155">
                  <v>4.359005878140658</v>
                </pt>
                <pt idx="156">
                  <v>4.3999744653546</v>
                </pt>
                <pt idx="157">
                  <v>4.441688661129496</v>
                </pt>
                <pt idx="158">
                  <v>4.484126471249511</v>
                </pt>
                <pt idx="159">
                  <v>4.527266340904271</v>
                </pt>
                <pt idx="160">
                  <v>4.571087167996556</v>
                </pt>
                <pt idx="161">
                  <v>4.615568313693441</v>
                </pt>
                <pt idx="162">
                  <v>4.660689610438978</v>
                </pt>
                <pt idx="163">
                  <v>4.706431367641406</v>
                </pt>
                <pt idx="164">
                  <v>4.752774375241167</v>
                </pt>
                <pt idx="165">
                  <v>4.799699905357918</v>
                </pt>
                <pt idx="166">
                  <v>4.847189712205752</v>
                </pt>
                <pt idx="167">
                  <v>4.89522603045604</v>
                </pt>
                <pt idx="168">
                  <v>4.943791572217107</v>
                </pt>
                <pt idx="169">
                  <v>4.99286952278949</v>
                </pt>
                <pt idx="170">
                  <v>5.042443535344872</v>
                </pt>
                <pt idx="171">
                  <v>5.092497724666333</v>
                </pt>
                <pt idx="172">
                  <v>5.143016660077165</v>
                </pt>
                <pt idx="173">
                  <v>5.193985357675413</v>
                </pt>
                <pt idx="174">
                  <v>5.2453892719816</v>
                </pt>
                <pt idx="175">
                  <v>5.297214287097746</v>
                </pt>
                <pt idx="176">
                  <v>5.349446707466922</v>
                </pt>
                <pt idx="177">
                  <v>5.402073248314196</v>
                </pt>
                <pt idx="178">
                  <v>5.455081025841906</v>
                </pt>
                <pt idx="179">
                  <v>5.508457547244826</v>
                </pt>
                <pt idx="180">
                  <v>5.562190700603825</v>
                </pt>
                <pt idx="181">
                  <v>5.616268744710344</v>
                </pt>
                <pt idx="182">
                  <v>5.670680298867937</v>
                </pt>
                <pt idx="183">
                  <v>5.725414332711807</v>
                </pt>
                <pt idx="184">
                  <v>5.780460156082168</v>
                </pt>
                <pt idx="185">
                  <v>5.835807408982732</v>
                </pt>
                <pt idx="186">
                  <v>5.891446051651431</v>
                </pt>
                <pt idx="187">
                  <v>5.947366354766674</v>
                </pt>
                <pt idx="188">
                  <v>6.003558889809033</v>
                </pt>
                <pt idx="189">
                  <v>6.060014519595078</v>
                </pt>
                <pt idx="190">
                  <v>6.116724388997361</v>
                </pt>
                <pt idx="191">
                  <v>6.173679915861962</v>
                </pt>
                <pt idx="192">
                  <v>6.23087278213282</v>
                </pt>
                <pt idx="193">
                  <v>6.28829492519001</v>
                </pt>
                <pt idx="194">
                  <v>6.345938529407371</v>
                </pt>
                <pt idx="195">
                  <v>6.403796017933306</v>
                </pt>
                <pt idx="196">
                  <v>6.461860044697184</v>
                </pt>
                <pt idx="197">
                  <v>6.5201234866425</v>
                </pt>
                <pt idx="198">
                  <v>6.57857943618696</v>
                </pt>
                <pt idx="199">
                  <v>6.637221193908625</v>
                </pt>
                <pt idx="200">
                  <v>6.696042261456512</v>
                </pt>
                <pt idx="201">
                  <v>6.755036334683316</v>
                </pt>
                <pt idx="202">
                  <v>6.814197296997338</v>
                </pt>
                <pt idx="203">
                  <v>6.873519212930159</v>
                </pt>
                <pt idx="204">
                  <v>6.932996321916247</v>
                </pt>
                <pt idx="205">
                  <v>6.992623032280269</v>
                </pt>
                <pt idx="206">
                  <v>7.05239391542762</v>
                </pt>
                <pt idx="207">
                  <v>7.112303700233444</v>
                </pt>
                <pt idx="208">
                  <v>7.172347267625264</v>
                </pt>
                <pt idx="209">
                  <v>7.232519645354166</v>
                </pt>
                <pt idx="210">
                  <v>7.292816002949434</v>
                </pt>
                <pt idx="211">
                  <v>7.353231646851434</v>
                </pt>
                <pt idx="212">
                  <v>7.413762015717533</v>
                </pt>
                <pt idx="213">
                  <v>7.474402675895853</v>
                </pt>
                <pt idx="214">
                  <v>7.535149317061624</v>
                </pt>
                <pt idx="215">
                  <v>7.595997748011027</v>
                </pt>
                <pt idx="216">
                  <v>7.656943892607386</v>
                </pt>
                <pt idx="217">
                  <v>7.717983785874701</v>
                </pt>
                <pt idx="218">
                  <v>7.779113570233542</v>
                </pt>
                <pt idx="219">
                  <v>7.84032949187448</v>
                </pt>
                <pt idx="220">
                  <v>7.901627897264307</v>
                </pt>
                <pt idx="221">
                  <v>7.963005229780315</v>
                </pt>
                <pt idx="222">
                  <v>8.024458026468219</v>
                </pt>
                <pt idx="223">
                  <v>8.085982914919201</v>
                </pt>
                <pt idx="224">
                  <v>8.147576610261819</v>
                </pt>
                <pt idx="225">
                  <v>8.209235912264599</v>
                </pt>
                <pt idx="226">
                  <v>8.270957702545241</v>
                </pt>
                <pt idx="227">
                  <v>8.332738941882511</v>
                </pt>
                <pt idx="228">
                  <v>8.394576667627003</v>
                </pt>
                <pt idx="229">
                  <v>8.45646799120709</v>
                </pt>
                <pt idx="230">
                  <v>8.518410095726479</v>
                </pt>
                <pt idx="231">
                  <v>8.580400233649934</v>
                </pt>
                <pt idx="232">
                  <v>8.642435724573849</v>
                </pt>
                <pt idx="233">
                  <v>8.704513953078392</v>
                </pt>
                <pt idx="234">
                  <v>8.766632366658216</v>
                </pt>
                <pt idx="235">
                  <v>8.828788473728661</v>
                </pt>
                <pt idx="236">
                  <v>8.890979841704603</v>
                </pt>
                <pt idx="237">
                  <v>8.953204095149154</v>
                </pt>
                <pt idx="238">
                  <v>9.015458913989574</v>
                </pt>
                <pt idx="239">
                  <v>9.077742031797751</v>
                </pt>
                <pt idx="240">
                  <v>9.14005123413285</v>
                </pt>
              </numCache>
            </numRef>
          </yVal>
          <smooth val="1"/>
        </ser>
        <dLbls>
          <showLegendKey val="0"/>
          <showVal val="0"/>
          <showCatName val="0"/>
          <showSerName val="0"/>
          <showPercent val="0"/>
          <showBubbleSize val="0"/>
        </dLbls>
        <axId val="10"/>
        <axId val="20"/>
      </scatterChart>
      <valAx>
        <axId val="1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t>Look angle (deg)</a:t>
                </a:r>
              </a:p>
            </rich>
          </tx>
          <overlay val="1"/>
        </title>
        <numFmt formatCode="0.000" sourceLinked="1"/>
        <majorTickMark val="none"/>
        <minorTickMark val="none"/>
        <tickLblPos val="nextTo"/>
        <crossAx val="10"/>
        <crosses val="autoZero"/>
        <crossBetween val="midCat"/>
      </valAx>
    </plotArea>
    <legend>
      <legendPos val="b"/>
      <overlay val="1"/>
    </legend>
    <plotVisOnly val="1"/>
    <dispBlanksAs val="gap"/>
  </chart>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Raw Slant Depth vs Doppler-Corrected Ocean Depth</a:t>
            </a:r>
          </a:p>
        </rich>
      </tx>
      <overlay val="1"/>
    </title>
    <plotArea>
      <layout/>
      <scatterChart>
        <scatterStyle val="lineMarker"/>
        <varyColors val="1"/>
        <ser>
          <idx val="0"/>
          <order val="0"/>
          <tx>
            <v>True simulated ocean depth</v>
          </tx>
          <spPr>
            <a:ln xmlns:a="http://schemas.openxmlformats.org/drawingml/2006/main" w="16000">
              <a:solidFill>
                <a:srgbClr val="404040"/>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Doppler_Depth_Data!$H$4:$H$244</f>
              <numCache>
                <formatCode>0.0</formatCode>
                <ptCount val="241"/>
                <pt idx="0">
                  <v>14538.34347690821</v>
                </pt>
                <pt idx="1">
                  <v>14548.76639119057</v>
                </pt>
                <pt idx="2">
                  <v>14557.33823698979</v>
                </pt>
                <pt idx="3">
                  <v>14562.90707081556</v>
                </pt>
                <pt idx="4">
                  <v>14573.12561824274</v>
                </pt>
                <pt idx="5">
                  <v>14578.3351405244</v>
                </pt>
                <pt idx="6">
                  <v>14585.99703021636</v>
                </pt>
                <pt idx="7">
                  <v>14592.49931637025</v>
                </pt>
                <pt idx="8">
                  <v>14595.55464426455</v>
                </pt>
                <pt idx="9">
                  <v>14602.69283930029</v>
                </pt>
                <pt idx="10">
                  <v>14606.30796626749</v>
                </pt>
                <pt idx="11">
                  <v>14609.09414977491</v>
                </pt>
                <pt idx="12">
                  <v>14613.71746526024</v>
                </pt>
                <pt idx="13">
                  <v>14615.55790110156</v>
                </pt>
                <pt idx="14">
                  <v>14618.82470459141</v>
                </pt>
                <pt idx="15">
                  <v>14621.22387189913</v>
                </pt>
                <pt idx="16">
                  <v>14622.53688870754</v>
                </pt>
                <pt idx="17">
                  <v>14622.37004851927</v>
                </pt>
                <pt idx="18">
                  <v>14625.90607681586</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14577.62874792323</v>
                </pt>
                <pt idx="53">
                  <v>14578.09256002349</v>
                </pt>
                <pt idx="54">
                  <v>14578.46664658259</v>
                </pt>
                <pt idx="55">
                  <v>14580.08569704939</v>
                </pt>
                <pt idx="56">
                  <v>14584.95207076056</v>
                </pt>
                <pt idx="57">
                  <v>14587.05723435159</v>
                </pt>
                <pt idx="58">
                  <v>14592.07610302669</v>
                </pt>
                <pt idx="59">
                  <v>14599.55328296698</v>
                </pt>
                <pt idx="60">
                  <v>14605.92076461545</v>
                </pt>
                <pt idx="61">
                  <v>14614.27394913712</v>
                </pt>
                <pt idx="62">
                  <v>14621.07346664604</v>
                </pt>
                <pt idx="63">
                  <v>14632.4426235159</v>
                </pt>
                <pt idx="64">
                  <v>14641.12386677761</v>
                </pt>
                <pt idx="65">
                  <v>14653.31124471122</v>
                </pt>
                <pt idx="66">
                  <v>14665.03655669067</v>
                </pt>
                <pt idx="67">
                  <v>14676.33880995205</v>
                </pt>
                <pt idx="68">
                  <v>14691.24974060257</v>
                </pt>
                <pt idx="69">
                  <v>14704.33755909023</v>
                </pt>
                <pt idx="70">
                  <v>14719.83615226988</v>
                </pt>
                <pt idx="71">
                  <v>14732.27105346808</v>
                </pt>
                <pt idx="72">
                  <v>14748.89372234097</v>
                </pt>
                <pt idx="73">
                  <v>14764.46311292151</v>
                </pt>
                <pt idx="74">
                  <v>14780.79352174395</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14977.22515424655</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15241.28669712614</v>
                </pt>
                <pt idx="95">
                  <v>15267.88536924082</v>
                </pt>
                <pt idx="96">
                  <v>15298.41367837706</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15641.05910048064</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16021.16122749555</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15493.13158103504</v>
                </pt>
                <pt idx="170">
                  <v>15463.49249388501</v>
                </pt>
                <pt idx="171">
                  <v>15438.1856295818</v>
                </pt>
                <pt idx="172">
                  <v>15409.14531624273</v>
                </pt>
                <pt idx="173">
                  <v>15380.20034267976</v>
                </pt>
                <pt idx="174">
                  <v>15355.91630440495</v>
                </pt>
                <pt idx="175">
                  <v>15327.74026248106</v>
                </pt>
                <pt idx="176">
                  <v>15301.84079337318</v>
                </pt>
                <pt idx="177">
                  <v>15272.83375718312</v>
                </pt>
                <pt idx="178">
                  <v>15247.47104989116</v>
                </pt>
                <pt idx="179">
                  <v>15221.48646694638</v>
                </pt>
                <pt idx="180">
                  <v>15193.62383841618</v>
                </pt>
                <pt idx="181">
                  <v>15167.92499642925</v>
                </pt>
                <pt idx="182">
                  <v>15140.05782058526</v>
                </pt>
                <pt idx="183">
                  <v>15115.74692609539</v>
                </pt>
                <pt idx="184">
                  <v>15087.81999177935</v>
                </pt>
                <pt idx="185">
                  <v>15060.40759266279</v>
                </pt>
                <pt idx="186">
                  <v>15034.53671055071</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14799.57608673055</v>
                </pt>
                <pt idx="197">
                  <v>14776.78943004736</v>
                </pt>
                <pt idx="198">
                  <v>14759.99230717167</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14638.15716894973</v>
                </pt>
                <pt idx="209">
                  <v>14633.28081281214</v>
                </pt>
                <pt idx="210">
                  <v>14626.9154296808</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14591.08519304569</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ser>
          <idx val="1"/>
          <order val="1"/>
          <tx>
            <v>Raw slant depth from echo delay</v>
          </tx>
          <spPr>
            <a:ln xmlns:a="http://schemas.openxmlformats.org/drawingml/2006/main" w="16000">
              <a:solidFill>
                <a:srgbClr val="ED7D31"/>
              </a:solidFill>
              <a:prstDash val="dash"/>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Doppler_Depth_Data!$L$4:$L$244</f>
              <numCache>
                <formatCode>0.0</formatCode>
                <ptCount val="241"/>
                <pt idx="0">
                  <v>15314.48238005806</v>
                </pt>
                <pt idx="1">
                  <v>15318.68106736729</v>
                </pt>
                <pt idx="2">
                  <v>15314.24099562565</v>
                </pt>
                <pt idx="3">
                  <v>15306.76288770532</v>
                </pt>
                <pt idx="4">
                  <v>15304.29123764089</v>
                </pt>
                <pt idx="5">
                  <v>15296.67842739621</v>
                </pt>
                <pt idx="6">
                  <v>15291.75993407291</v>
                </pt>
                <pt idx="7">
                  <v>15285.74529924041</v>
                </pt>
                <pt idx="8">
                  <v>15276.24317027072</v>
                </pt>
                <pt idx="9">
                  <v>15271.13658458609</v>
                </pt>
                <pt idx="10">
                  <v>15262.46702398555</v>
                </pt>
                <pt idx="11">
                  <v>15253.05593878344</v>
                </pt>
                <pt idx="12">
                  <v>15245.68634203979</v>
                </pt>
                <pt idx="13">
                  <v>15235.53724694909</v>
                </pt>
                <pt idx="14">
                  <v>15226.9994436043</v>
                </pt>
                <pt idx="15">
                  <v>15217.68143010278</v>
                </pt>
                <pt idx="16">
                  <v>15207.35761988127</v>
                </pt>
                <pt idx="17">
                  <v>15195.62101868458</v>
                </pt>
                <pt idx="18">
                  <v>15187.85650147176</v>
                </pt>
                <pt idx="19">
                  <v>15178.72175154274</v>
                </pt>
                <pt idx="20">
                  <v>15165.46652011909</v>
                </pt>
                <pt idx="21">
                  <v>15157.54233403912</v>
                </pt>
                <pt idx="22">
                  <v>15145.75314830343</v>
                </pt>
                <pt idx="23">
                  <v>15135.60682341501</v>
                </pt>
                <pt idx="24">
                  <v>15126.44418481234</v>
                </pt>
                <pt idx="25">
                  <v>15114.01553775119</v>
                </pt>
                <pt idx="26">
                  <v>15103.97439573604</v>
                </pt>
                <pt idx="27">
                  <v>15092.4913806562</v>
                </pt>
                <pt idx="28">
                  <v>15083.18045790379</v>
                </pt>
                <pt idx="29">
                  <v>15072.43441173186</v>
                </pt>
                <pt idx="30">
                  <v>15063.57217211566</v>
                </pt>
                <pt idx="31">
                  <v>15052.59863411096</v>
                </pt>
                <pt idx="32">
                  <v>15040.76286041543</v>
                </pt>
                <pt idx="33">
                  <v>15027.13713305236</v>
                </pt>
                <pt idx="34">
                  <v>15019.42003564885</v>
                </pt>
                <pt idx="35">
                  <v>15007.21676575603</v>
                </pt>
                <pt idx="36">
                  <v>14996.84905658798</v>
                </pt>
                <pt idx="37">
                  <v>14984.88379607068</v>
                </pt>
                <pt idx="38">
                  <v>14972.41014092163</v>
                </pt>
                <pt idx="39">
                  <v>14958.77890168908</v>
                </pt>
                <pt idx="40">
                  <v>14946.52868299378</v>
                </pt>
                <pt idx="41">
                  <v>14934.96805261188</v>
                </pt>
                <pt idx="42">
                  <v>14926.51410465146</v>
                </pt>
                <pt idx="43">
                  <v>14912.14639870546</v>
                </pt>
                <pt idx="44">
                  <v>14903.24803866074</v>
                </pt>
                <pt idx="45">
                  <v>14888.31090245161</v>
                </pt>
                <pt idx="46">
                  <v>14879.40235969815</v>
                </pt>
                <pt idx="47">
                  <v>14866.42737591574</v>
                </pt>
                <pt idx="48">
                  <v>14856.83466482771</v>
                </pt>
                <pt idx="49">
                  <v>14847.29012147353</v>
                </pt>
                <pt idx="50">
                  <v>14840.57103155252</v>
                </pt>
                <pt idx="51">
                  <v>14828.76043457689</v>
                </pt>
                <pt idx="52">
                  <v>14822.19512043236</v>
                </pt>
                <pt idx="53">
                  <v>14815.42998534846</v>
                </pt>
                <pt idx="54">
                  <v>14808.68623810419</v>
                </pt>
                <pt idx="55">
                  <v>14803.31887457664</v>
                </pt>
                <pt idx="56">
                  <v>14801.35794142605</v>
                </pt>
                <pt idx="57">
                  <v>14796.70379302957</v>
                </pt>
                <pt idx="58">
                  <v>14795.11395687704</v>
                </pt>
                <pt idx="59">
                  <v>14796.12277105219</v>
                </pt>
                <pt idx="60">
                  <v>14796.1123711418</v>
                </pt>
                <pt idx="61">
                  <v>14798.21849724291</v>
                </pt>
                <pt idx="62">
                  <v>14798.85610682159</v>
                </pt>
                <pt idx="63">
                  <v>14804.22230652782</v>
                </pt>
                <pt idx="64">
                  <v>14806.97161094325</v>
                </pt>
                <pt idx="65">
                  <v>14813.36902316962</v>
                </pt>
                <pt idx="66">
                  <v>14819.40037570525</v>
                </pt>
                <pt idx="67">
                  <v>14825.10567243095</v>
                </pt>
                <pt idx="68">
                  <v>14834.55651671808</v>
                </pt>
                <pt idx="69">
                  <v>14842.26616338622</v>
                </pt>
                <pt idx="70">
                  <v>14852.50880086993</v>
                </pt>
                <pt idx="71">
                  <v>14859.76008469627</v>
                </pt>
                <pt idx="72">
                  <v>14871.33506354522</v>
                </pt>
                <pt idx="73">
                  <v>14881.94674805037</v>
                </pt>
                <pt idx="74">
                  <v>14893.42451136428</v>
                </pt>
                <pt idx="75">
                  <v>14905.58212736093</v>
                </pt>
                <pt idx="76">
                  <v>14915.41382757295</v>
                </pt>
                <pt idx="77">
                  <v>14928.10023505614</v>
                </pt>
                <pt idx="78">
                  <v>14945.9212645303</v>
                </pt>
                <pt idx="79">
                  <v>14958.94485368062</v>
                </pt>
                <pt idx="80">
                  <v>14977.10812011327</v>
                </pt>
                <pt idx="81">
                  <v>14991.7201661761</v>
                </pt>
                <pt idx="82">
                  <v>15009.67960362737</v>
                </pt>
                <pt idx="83">
                  <v>15030.19716246201</v>
                </pt>
                <pt idx="84">
                  <v>15046.95682411144</v>
                </pt>
                <pt idx="85">
                  <v>15067.40197275717</v>
                </pt>
                <pt idx="86">
                  <v>15091.4238590384</v>
                </pt>
                <pt idx="87">
                  <v>15113.05467300392</v>
                </pt>
                <pt idx="88">
                  <v>15132.41490859513</v>
                </pt>
                <pt idx="89">
                  <v>15157.14831056458</v>
                </pt>
                <pt idx="90">
                  <v>15179.65302262524</v>
                </pt>
                <pt idx="91">
                  <v>15203.02841863379</v>
                </pt>
                <pt idx="92">
                  <v>15228.676378114</v>
                </pt>
                <pt idx="93">
                  <v>15254.41981444641</v>
                </pt>
                <pt idx="94">
                  <v>15278.23301008752</v>
                </pt>
                <pt idx="95">
                  <v>15302.09881060886</v>
                </pt>
                <pt idx="96">
                  <v>15330.00329658558</v>
                </pt>
                <pt idx="97">
                  <v>15353.67178212201</v>
                </pt>
                <pt idx="98">
                  <v>15379.94399405865</v>
                </pt>
                <pt idx="99">
                  <v>15405.79661053239</v>
                </pt>
                <pt idx="100">
                  <v>15432.59533349051</v>
                </pt>
                <pt idx="101">
                  <v>15459.75896073535</v>
                </pt>
                <pt idx="102">
                  <v>15485.372790727</v>
                </pt>
                <pt idx="103">
                  <v>15515.13540125469</v>
                </pt>
                <pt idx="104">
                  <v>15539.87742790315</v>
                </pt>
                <pt idx="105">
                  <v>15567.32674764007</v>
                </pt>
                <pt idx="106">
                  <v>15597.6380669919</v>
                </pt>
                <pt idx="107">
                  <v>15622.06768577976</v>
                </pt>
                <pt idx="108">
                  <v>15649.12318722121</v>
                </pt>
                <pt idx="109">
                  <v>15676.17266829466</v>
                </pt>
                <pt idx="110">
                  <v>15702.8538168342</v>
                </pt>
                <pt idx="111">
                  <v>15728.03288866008</v>
                </pt>
                <pt idx="112">
                  <v>15751.8951197935</v>
                </pt>
                <pt idx="113">
                  <v>15778.54831854901</v>
                </pt>
                <pt idx="114">
                  <v>15799.54806836333</v>
                </pt>
                <pt idx="115">
                  <v>15821.93453993175</v>
                </pt>
                <pt idx="116">
                  <v>15841.67087749329</v>
                </pt>
                <pt idx="117">
                  <v>15863.48530018634</v>
                </pt>
                <pt idx="118">
                  <v>15882.48715118804</v>
                </pt>
                <pt idx="119">
                  <v>15897.43674258138</v>
                </pt>
                <pt idx="120">
                  <v>15915.34978072191</v>
                </pt>
                <pt idx="121">
                  <v>15932.95657035333</v>
                </pt>
                <pt idx="122">
                  <v>15947.91979127733</v>
                </pt>
                <pt idx="123">
                  <v>15961.34094241322</v>
                </pt>
                <pt idx="124">
                  <v>15974.04235010018</v>
                </pt>
                <pt idx="125">
                  <v>15986.10510676572</v>
                </pt>
                <pt idx="126">
                  <v>16001.10098345338</v>
                </pt>
                <pt idx="127">
                  <v>16009.61441772104</v>
                </pt>
                <pt idx="128">
                  <v>16020.90537104095</v>
                </pt>
                <pt idx="129">
                  <v>16029.97662600151</v>
                </pt>
                <pt idx="130">
                  <v>16041.71587061257</v>
                </pt>
                <pt idx="131">
                  <v>16050.8790375918</v>
                </pt>
                <pt idx="132">
                  <v>16058.44330807095</v>
                </pt>
                <pt idx="133">
                  <v>16065.36451461384</v>
                </pt>
                <pt idx="134">
                  <v>16068.45644638507</v>
                </pt>
                <pt idx="135">
                  <v>16076.14032411274</v>
                </pt>
                <pt idx="136">
                  <v>16079.2257263278</v>
                </pt>
                <pt idx="137">
                  <v>16082.76004127682</v>
                </pt>
                <pt idx="138">
                  <v>16082.45365306966</v>
                </pt>
                <pt idx="139">
                  <v>16081.64774922179</v>
                </pt>
                <pt idx="140">
                  <v>16082.66995461423</v>
                </pt>
                <pt idx="141">
                  <v>16081.47098785729</v>
                </pt>
                <pt idx="142">
                  <v>16075.89369177593</v>
                </pt>
                <pt idx="143">
                  <v>16071.6661532282</v>
                </pt>
                <pt idx="144">
                  <v>16066.50610876552</v>
                </pt>
                <pt idx="145">
                  <v>16057.06266682711</v>
                </pt>
                <pt idx="146">
                  <v>16048.89194190647</v>
                </pt>
                <pt idx="147">
                  <v>16041.75344417306</v>
                </pt>
                <pt idx="148">
                  <v>16030.28160452702</v>
                </pt>
                <pt idx="149">
                  <v>16017.92371803715</v>
                </pt>
                <pt idx="150">
                  <v>16007.31266281962</v>
                </pt>
                <pt idx="151">
                  <v>15994.02204397074</v>
                </pt>
                <pt idx="152">
                  <v>15978.65383583296</v>
                </pt>
                <pt idx="153">
                  <v>15962.25524409775</v>
                </pt>
                <pt idx="154">
                  <v>15946.3225587197</v>
                </pt>
                <pt idx="155">
                  <v>15927.77123748838</v>
                </pt>
                <pt idx="156">
                  <v>15909.16005890277</v>
                </pt>
                <pt idx="157">
                  <v>15890.97594990154</v>
                </pt>
                <pt idx="158">
                  <v>15869.49586867414</v>
                </pt>
                <pt idx="159">
                  <v>15848.50797256806</v>
                </pt>
                <pt idx="160">
                  <v>15827.63312514022</v>
                </pt>
                <pt idx="161">
                  <v>15806.15792443953</v>
                </pt>
                <pt idx="162">
                  <v>15784.64426751072</v>
                </pt>
                <pt idx="163">
                  <v>15762.20030132237</v>
                </pt>
                <pt idx="164">
                  <v>15739.24479715696</v>
                </pt>
                <pt idx="165">
                  <v>15717.18804724917</v>
                </pt>
                <pt idx="166">
                  <v>15694.69686871167</v>
                </pt>
                <pt idx="167">
                  <v>15672.30302483826</v>
                </pt>
                <pt idx="168">
                  <v>15647.30295941468</v>
                </pt>
                <pt idx="169">
                  <v>15627.20489049211</v>
                </pt>
                <pt idx="170">
                  <v>15602.86785679993</v>
                </pt>
                <pt idx="171">
                  <v>15582.99782450005</v>
                </pt>
                <pt idx="172">
                  <v>15559.45485266447</v>
                </pt>
                <pt idx="173">
                  <v>15536.10190497716</v>
                </pt>
                <pt idx="174">
                  <v>15517.55230688287</v>
                </pt>
                <pt idx="175">
                  <v>15495.16481343951</v>
                </pt>
                <pt idx="176">
                  <v>15475.17282718796</v>
                </pt>
                <pt idx="177">
                  <v>15452.13140481486</v>
                </pt>
                <pt idx="178">
                  <v>15432.87027283013</v>
                </pt>
                <pt idx="179">
                  <v>15413.07377805095</v>
                </pt>
                <pt idx="180">
                  <v>15391.46824503421</v>
                </pt>
                <pt idx="181">
                  <v>15372.14708419282</v>
                </pt>
                <pt idx="182">
                  <v>15350.72043126231</v>
                </pt>
                <pt idx="183">
                  <v>15332.99186275338</v>
                </pt>
                <pt idx="184">
                  <v>15311.68722191658</v>
                </pt>
                <pt idx="185">
                  <v>15290.99489589421</v>
                </pt>
                <pt idx="186">
                  <v>15271.95844934728</v>
                </pt>
                <pt idx="187">
                  <v>15253.26791940919</v>
                </pt>
                <pt idx="188">
                  <v>15232.84495414772</v>
                </pt>
                <pt idx="189">
                  <v>15214.75335013131</v>
                </pt>
                <pt idx="190">
                  <v>15199.16000849485</v>
                </pt>
                <pt idx="191">
                  <v>15183.26380587579</v>
                </pt>
                <pt idx="192">
                  <v>15166.92974748241</v>
                </pt>
                <pt idx="193">
                  <v>15149.51331029401</v>
                </pt>
                <pt idx="194">
                  <v>15135.71210669326</v>
                </pt>
                <pt idx="195">
                  <v>15122.69856103653</v>
                </pt>
                <pt idx="196">
                  <v>15110.80319863397</v>
                </pt>
                <pt idx="197">
                  <v>15095.91656066851</v>
                </pt>
                <pt idx="198">
                  <v>15087.24376322037</v>
                </pt>
                <pt idx="199">
                  <v>15078.85327348498</v>
                </pt>
                <pt idx="200">
                  <v>15069.98295110363</v>
                </pt>
                <pt idx="201">
                  <v>15063.47959204336</v>
                </pt>
                <pt idx="202">
                  <v>15060.78596119709</v>
                </pt>
                <pt idx="203">
                  <v>15056.62688544607</v>
                </pt>
                <pt idx="204">
                  <v>15052.08322503365</v>
                </pt>
                <pt idx="205">
                  <v>15050.38682305659</v>
                </pt>
                <pt idx="206">
                  <v>15049.7992338102</v>
                </pt>
                <pt idx="207">
                  <v>15051.49994844946</v>
                </pt>
                <pt idx="208">
                  <v>15053.35586279944</v>
                </pt>
                <pt idx="209">
                  <v>15058.0584806254</v>
                </pt>
                <pt idx="210">
                  <v>15061.34200595548</v>
                </pt>
                <pt idx="211">
                  <v>15063.04001894576</v>
                </pt>
                <pt idx="212">
                  <v>15069.23711746913</v>
                </pt>
                <pt idx="213">
                  <v>15076.36015749966</v>
                </pt>
                <pt idx="214">
                  <v>15082.05351214857</v>
                </pt>
                <pt idx="215">
                  <v>15089.31612501266</v>
                </pt>
                <pt idx="216">
                  <v>15093.25007459989</v>
                </pt>
                <pt idx="217">
                  <v>15102.01375907832</v>
                </pt>
                <pt idx="218">
                  <v>15110.66447670496</v>
                </pt>
                <pt idx="219">
                  <v>15118.45137338049</v>
                </pt>
                <pt idx="220">
                  <v>15127.9353458268</v>
                </pt>
                <pt idx="221">
                  <v>15134.84916718192</v>
                </pt>
                <pt idx="222">
                  <v>15145.55090753181</v>
                </pt>
                <pt idx="223">
                  <v>15153.60182468478</v>
                </pt>
                <pt idx="224">
                  <v>15164.43719355598</v>
                </pt>
                <pt idx="225">
                  <v>15177.32114809161</v>
                </pt>
                <pt idx="226">
                  <v>15187.45844503055</v>
                </pt>
                <pt idx="227">
                  <v>15201.27484778498</v>
                </pt>
                <pt idx="228">
                  <v>15215.10405276235</v>
                </pt>
                <pt idx="229">
                  <v>15230.12967834174</v>
                </pt>
                <pt idx="230">
                  <v>15243.09248894385</v>
                </pt>
                <pt idx="231">
                  <v>15258.99759396771</v>
                </pt>
                <pt idx="232">
                  <v>15273.70035997955</v>
                </pt>
                <pt idx="233">
                  <v>15288.84645820356</v>
                </pt>
                <pt idx="234">
                  <v>15303.13377700529</v>
                </pt>
                <pt idx="235">
                  <v>15322.46884471197</v>
                </pt>
                <pt idx="236">
                  <v>15336.2906706328</v>
                </pt>
                <pt idx="237">
                  <v>15353.5412815118</v>
                </pt>
                <pt idx="238">
                  <v>15369.18031866713</v>
                </pt>
                <pt idx="239">
                  <v>15389.32767156422</v>
                </pt>
                <pt idx="240">
                  <v>15397.48416665519</v>
                </pt>
              </numCache>
            </numRef>
          </yVal>
          <smooth val="1"/>
        </ser>
        <ser>
          <idx val="2"/>
          <order val="2"/>
          <tx>
            <v>Doppler-corrected actual depth</v>
          </tx>
          <spPr>
            <a:ln xmlns:a="http://schemas.openxmlformats.org/drawingml/2006/main" w="18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Doppler_Depth_Data!$M$4:$M$244</f>
              <numCache>
                <formatCode>0.0</formatCode>
                <ptCount val="241"/>
                <pt idx="0">
                  <v>14538.34347690822</v>
                </pt>
                <pt idx="1">
                  <v>14548.76639119057</v>
                </pt>
                <pt idx="2">
                  <v>14557.33823698979</v>
                </pt>
                <pt idx="3">
                  <v>14562.90707081557</v>
                </pt>
                <pt idx="4">
                  <v>14573.12561824274</v>
                </pt>
                <pt idx="5">
                  <v>14578.3351405244</v>
                </pt>
                <pt idx="6">
                  <v>14585.99703021636</v>
                </pt>
                <pt idx="7">
                  <v>14592.49931637025</v>
                </pt>
                <pt idx="8">
                  <v>14595.55464426455</v>
                </pt>
                <pt idx="9">
                  <v>14602.69283930029</v>
                </pt>
                <pt idx="10">
                  <v>14606.3079662675</v>
                </pt>
                <pt idx="11">
                  <v>14609.09414977491</v>
                </pt>
                <pt idx="12">
                  <v>14613.71746526024</v>
                </pt>
                <pt idx="13">
                  <v>14615.55790110156</v>
                </pt>
                <pt idx="14">
                  <v>14618.82470459141</v>
                </pt>
                <pt idx="15">
                  <v>14621.22387189913</v>
                </pt>
                <pt idx="16">
                  <v>14622.53688870754</v>
                </pt>
                <pt idx="17">
                  <v>14622.37004851927</v>
                </pt>
                <pt idx="18">
                  <v>14625.90607681587</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14577.62874792324</v>
                </pt>
                <pt idx="53">
                  <v>14578.09256002349</v>
                </pt>
                <pt idx="54">
                  <v>14578.46664658259</v>
                </pt>
                <pt idx="55">
                  <v>14580.08569704939</v>
                </pt>
                <pt idx="56">
                  <v>14584.95207076056</v>
                </pt>
                <pt idx="57">
                  <v>14587.05723435159</v>
                </pt>
                <pt idx="58">
                  <v>14592.07610302669</v>
                </pt>
                <pt idx="59">
                  <v>14599.55328296697</v>
                </pt>
                <pt idx="60">
                  <v>14605.92076461545</v>
                </pt>
                <pt idx="61">
                  <v>14614.27394913712</v>
                </pt>
                <pt idx="62">
                  <v>14621.07346664605</v>
                </pt>
                <pt idx="63">
                  <v>14632.4426235159</v>
                </pt>
                <pt idx="64">
                  <v>14641.12386677761</v>
                </pt>
                <pt idx="65">
                  <v>14653.31124471121</v>
                </pt>
                <pt idx="66">
                  <v>14665.03655669068</v>
                </pt>
                <pt idx="67">
                  <v>14676.33880995204</v>
                </pt>
                <pt idx="68">
                  <v>14691.24974060257</v>
                </pt>
                <pt idx="69">
                  <v>14704.33755909023</v>
                </pt>
                <pt idx="70">
                  <v>14719.83615226987</v>
                </pt>
                <pt idx="71">
                  <v>14732.27105346808</v>
                </pt>
                <pt idx="72">
                  <v>14748.89372234097</v>
                </pt>
                <pt idx="73">
                  <v>14764.46311292151</v>
                </pt>
                <pt idx="74">
                  <v>14780.79352174394</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14977.22515424656</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15241.28669712613</v>
                </pt>
                <pt idx="95">
                  <v>15267.88536924082</v>
                </pt>
                <pt idx="96">
                  <v>15298.41367837705</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15641.05910048065</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16021.16122749556</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15493.13158103505</v>
                </pt>
                <pt idx="170">
                  <v>15463.49249388501</v>
                </pt>
                <pt idx="171">
                  <v>15438.1856295818</v>
                </pt>
                <pt idx="172">
                  <v>15409.14531624273</v>
                </pt>
                <pt idx="173">
                  <v>15380.20034267976</v>
                </pt>
                <pt idx="174">
                  <v>15355.91630440495</v>
                </pt>
                <pt idx="175">
                  <v>15327.74026248106</v>
                </pt>
                <pt idx="176">
                  <v>15301.84079337318</v>
                </pt>
                <pt idx="177">
                  <v>15272.83375718313</v>
                </pt>
                <pt idx="178">
                  <v>15247.47104989116</v>
                </pt>
                <pt idx="179">
                  <v>15221.48646694637</v>
                </pt>
                <pt idx="180">
                  <v>15193.62383841618</v>
                </pt>
                <pt idx="181">
                  <v>15167.92499642925</v>
                </pt>
                <pt idx="182">
                  <v>15140.05782058526</v>
                </pt>
                <pt idx="183">
                  <v>15115.74692609539</v>
                </pt>
                <pt idx="184">
                  <v>15087.81999177935</v>
                </pt>
                <pt idx="185">
                  <v>15060.40759266279</v>
                </pt>
                <pt idx="186">
                  <v>15034.5367105507</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14799.57608673056</v>
                </pt>
                <pt idx="197">
                  <v>14776.78943004736</v>
                </pt>
                <pt idx="198">
                  <v>14759.99230717166</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14638.15716894972</v>
                </pt>
                <pt idx="209">
                  <v>14633.28081281214</v>
                </pt>
                <pt idx="210">
                  <v>14626.91542968079</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14591.0851930457</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dLbls>
          <showLegendKey val="0"/>
          <showVal val="0"/>
          <showCatName val="0"/>
          <showSerName val="0"/>
          <showPercent val="0"/>
          <showBubbleSize val="0"/>
        </dLbls>
        <axId val="10"/>
        <axId val="20"/>
      </scatterChart>
      <valAx>
        <axId val="10"/>
        <scaling>
          <orientation val="minMax"/>
        </scaling>
        <delete val="1"/>
        <axPos val="t"/>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axMin"/>
        </scaling>
        <delete val="1"/>
        <axPos val="r"/>
        <majorGridlines/>
        <title>
          <tx>
            <rich>
              <a:bodyPr xmlns:a="http://schemas.openxmlformats.org/drawingml/2006/main"/>
              <a:lstStyle xmlns:a="http://schemas.openxmlformats.org/drawingml/2006/main"/>
              <a:p xmlns:a="http://schemas.openxmlformats.org/drawingml/2006/main">
                <a:pPr>
                  <a:defRPr/>
                </a:pPr>
                <a:r>
                  <a:t>Depth below surface (m, positive down)</a:t>
                </a:r>
              </a:p>
            </rich>
          </tx>
          <overlay val="1"/>
        </title>
        <numFmt formatCode="0.0" sourceLinked="1"/>
        <majorTickMark val="none"/>
        <minorTickMark val="none"/>
        <tickLblPos val="nextTo"/>
        <crossAx val="10"/>
        <crosses val="max"/>
        <crossBetween val="midCat"/>
      </valAx>
    </plotArea>
    <legend>
      <legendPos val="b"/>
      <overlay val="1"/>
    </legend>
    <plotVisOnly val="1"/>
    <dispBlanksAs val="gap"/>
  </chart>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Depth Error Before and After Angle Correction</a:t>
            </a:r>
          </a:p>
        </rich>
      </tx>
      <overlay val="1"/>
    </title>
    <plotArea>
      <layout/>
      <scatterChart>
        <scatterStyle val="lineMarker"/>
        <varyColors val="1"/>
        <ser>
          <idx val="0"/>
          <order val="0"/>
          <tx>
            <v>Uncorrected slant-depth error</v>
          </tx>
          <spPr>
            <a:ln xmlns:a="http://schemas.openxmlformats.org/drawingml/2006/main" w="16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Doppler_Depth_Data!$N$4:$N$244</f>
              <numCache>
                <formatCode>0.000</formatCode>
                <ptCount val="241"/>
                <pt idx="0">
                  <v>776.1389031498456</v>
                </pt>
                <pt idx="1">
                  <v>769.914676176717</v>
                </pt>
                <pt idx="2">
                  <v>756.9027586358607</v>
                </pt>
                <pt idx="3">
                  <v>743.855816889758</v>
                </pt>
                <pt idx="4">
                  <v>731.1656193981544</v>
                </pt>
                <pt idx="5">
                  <v>718.3432868718064</v>
                </pt>
                <pt idx="6">
                  <v>705.7629038565556</v>
                </pt>
                <pt idx="7">
                  <v>693.2459828701667</v>
                </pt>
                <pt idx="8">
                  <v>680.6885260061717</v>
                </pt>
                <pt idx="9">
                  <v>668.4437452858056</v>
                </pt>
                <pt idx="10">
                  <v>656.1590577180541</v>
                </pt>
                <pt idx="11">
                  <v>643.9617890085265</v>
                </pt>
                <pt idx="12">
                  <v>631.9688767795578</v>
                </pt>
                <pt idx="13">
                  <v>619.9793458475287</v>
                </pt>
                <pt idx="14">
                  <v>608.1747390128912</v>
                </pt>
                <pt idx="15">
                  <v>596.4575582036523</v>
                </pt>
                <pt idx="16">
                  <v>584.8207311737297</v>
                </pt>
                <pt idx="17">
                  <v>573.2509701653144</v>
                </pt>
                <pt idx="18">
                  <v>561.9504246558954</v>
                </pt>
                <pt idx="19">
                  <v>550.7165181005403</v>
                </pt>
                <pt idx="20">
                  <v>539.4542338190731</v>
                </pt>
                <pt idx="21">
                  <v>528.5016849879739</v>
                </pt>
                <pt idx="22">
                  <v>517.5332695567577</v>
                </pt>
                <pt idx="23">
                  <v>506.7412804241358</v>
                </pt>
                <pt idx="24">
                  <v>496.1005386091474</v>
                </pt>
                <pt idx="25">
                  <v>485.4723865907054</v>
                </pt>
                <pt idx="26">
                  <v>475.0410544255337</v>
                </pt>
                <pt idx="27">
                  <v>464.6836885576286</v>
                </pt>
                <pt idx="28">
                  <v>454.5118690266809</v>
                </pt>
                <pt idx="29">
                  <v>444.4148236643014</v>
                </pt>
                <pt idx="30">
                  <v>434.4909027768681</v>
                </pt>
                <pt idx="31">
                  <v>424.6236492276566</v>
                </pt>
                <pt idx="32">
                  <v>414.8513561404961</v>
                </pt>
                <pt idx="33">
                  <v>405.150438969069</v>
                </pt>
                <pt idx="34">
                  <v>395.7268367582074</v>
                </pt>
                <pt idx="35">
                  <v>386.3019902985707</v>
                </pt>
                <pt idx="36">
                  <v>377.0427973281548</v>
                </pt>
                <pt idx="37">
                  <v>367.861511416575</v>
                </pt>
                <pt idx="38">
                  <v>358.786873116529</v>
                </pt>
                <pt idx="39">
                  <v>349.804384226094</v>
                </pt>
                <pt idx="40">
                  <v>340.9737321455177</v>
                </pt>
                <pt idx="41">
                  <v>332.2769589363816</v>
                </pt>
                <pt idx="42">
                  <v>323.765132395265</v>
                </pt>
                <pt idx="43">
                  <v>315.2422360375476</v>
                </pt>
                <pt idx="44">
                  <v>306.9522370241666</v>
                </pt>
                <pt idx="45">
                  <v>298.6552283320361</v>
                </pt>
                <pt idx="46">
                  <v>290.5963435939866</v>
                </pt>
                <pt idx="47">
                  <v>282.5739843965493</v>
                </pt>
                <pt idx="48">
                  <v>274.7320426545557</v>
                </pt>
                <pt idx="49">
                  <v>267.0051746471509</v>
                </pt>
                <pt idx="50">
                  <v>259.4417059430561</v>
                </pt>
                <pt idx="51">
                  <v>251.9028025680909</v>
                </pt>
                <pt idx="52">
                  <v>244.5663725091254</v>
                </pt>
                <pt idx="53">
                  <v>237.3374253249694</v>
                </pt>
                <pt idx="54">
                  <v>230.2195915215998</v>
                </pt>
                <pt idx="55">
                  <v>223.2331775272469</v>
                </pt>
                <pt idx="56">
                  <v>216.405870665496</v>
                </pt>
                <pt idx="57">
                  <v>209.6465586779832</v>
                </pt>
                <pt idx="58">
                  <v>203.0378538503537</v>
                </pt>
                <pt idx="59">
                  <v>196.5694880852134</v>
                </pt>
                <pt idx="60">
                  <v>190.1916065263504</v>
                </pt>
                <pt idx="61">
                  <v>183.9445481057883</v>
                </pt>
                <pt idx="62">
                  <v>177.782640175541</v>
                </pt>
                <pt idx="63">
                  <v>171.7796830119205</v>
                </pt>
                <pt idx="64">
                  <v>165.8477441656414</v>
                </pt>
                <pt idx="65">
                  <v>160.0577784584038</v>
                </pt>
                <pt idx="66">
                  <v>154.3638190145757</v>
                </pt>
                <pt idx="67">
                  <v>148.7668624789076</v>
                </pt>
                <pt idx="68">
                  <v>143.3067761155035</v>
                </pt>
                <pt idx="69">
                  <v>137.9286042959902</v>
                </pt>
                <pt idx="70">
                  <v>132.672648600048</v>
                </pt>
                <pt idx="71">
                  <v>127.4890312281896</v>
                </pt>
                <pt idx="72">
                  <v>122.441341204245</v>
                </pt>
                <pt idx="73">
                  <v>117.4836351288595</v>
                </pt>
                <pt idx="74">
                  <v>112.6309896203384</v>
                </pt>
                <pt idx="75">
                  <v>107.8814747469369</v>
                </pt>
                <pt idx="76">
                  <v>103.213922531786</v>
                </pt>
                <pt idx="77">
                  <v>98.66503453521364</v>
                </pt>
                <pt idx="78">
                  <v>94.24683202023516</v>
                </pt>
                <pt idx="79">
                  <v>89.89536697775657</v>
                </pt>
                <pt idx="80">
                  <v>85.67205790696062</v>
                </pt>
                <pt idx="81">
                  <v>81.52560273090057</v>
                </pt>
                <pt idx="82">
                  <v>77.49496831905162</v>
                </pt>
                <pt idx="83">
                  <v>73.57394335469507</v>
                </pt>
                <pt idx="84">
                  <v>69.7316698648865</v>
                </pt>
                <pt idx="85">
                  <v>66.00408195081582</v>
                </pt>
                <pt idx="86">
                  <v>62.3883908534026</v>
                </pt>
                <pt idx="87">
                  <v>58.85925026776931</v>
                </pt>
                <pt idx="88">
                  <v>55.41930882102133</v>
                </pt>
                <pt idx="89">
                  <v>52.09686202708144</v>
                </pt>
                <pt idx="90">
                  <v>48.86436427642366</v>
                </pt>
                <pt idx="91">
                  <v>45.7331035739935</v>
                </pt>
                <pt idx="92">
                  <v>42.70698515061486</v>
                </pt>
                <pt idx="93">
                  <v>39.77951520808529</v>
                </pt>
                <pt idx="94">
                  <v>36.94631296138323</v>
                </pt>
                <pt idx="95">
                  <v>34.2134413680451</v>
                </pt>
                <pt idx="96">
                  <v>31.58961820852346</v>
                </pt>
                <pt idx="97">
                  <v>29.05767867080249</v>
                </pt>
                <pt idx="98">
                  <v>26.63212964382365</v>
                </pt>
                <pt idx="99">
                  <v>24.30752595574631</v>
                </pt>
                <pt idx="100">
                  <v>22.08658827738509</v>
                </pt>
                <pt idx="101">
                  <v>19.96874175878293</v>
                </pt>
                <pt idx="102">
                  <v>17.95221317895994</v>
                </pt>
                <pt idx="103">
                  <v>16.04407603430445</v>
                </pt>
                <pt idx="104">
                  <v>14.23502600121355</v>
                </pt>
                <pt idx="105">
                  <v>12.53360822369723</v>
                </pt>
                <pt idx="106">
                  <v>10.93963280952994</v>
                </pt>
                <pt idx="107">
                  <v>9.447584090059536</v>
                </pt>
                <pt idx="108">
                  <v>8.064086740563653</v>
                </pt>
                <pt idx="109">
                  <v>6.787888064132858</v>
                </pt>
                <pt idx="110">
                  <v>5.619450566779051</v>
                </pt>
                <pt idx="111">
                  <v>4.559110610411153</v>
                </pt>
                <pt idx="112">
                  <v>3.607765908020156</v>
                </pt>
                <pt idx="113">
                  <v>2.766896929204449</v>
                </pt>
                <pt idx="114">
                  <v>2.035545166285374</v>
                </pt>
                <pt idx="115">
                  <v>1.415586196131699</v>
                </pt>
                <pt idx="116">
                  <v>0.9071106640458311</v>
                </pt>
                <pt idx="117">
                  <v>0.5109547349820787</v>
                </pt>
                <pt idx="118">
                  <v>0.2273637608032004</v>
                </pt>
                <pt idx="119">
                  <v>0.05689455496758455</v>
                </pt>
                <pt idx="120">
                  <v>0</v>
                </pt>
                <pt idx="121">
                  <v>0.05702167513481982</v>
                </pt>
                <pt idx="122">
                  <v>0.2283004535893269</v>
                </pt>
                <pt idx="123">
                  <v>0.514106615088167</v>
                </pt>
                <pt idx="124">
                  <v>0.9146903931869019</v>
                </pt>
                <pt idx="125">
                  <v>1.430274513013501</v>
                </pt>
                <pt idx="126">
                  <v>2.061512368656622</v>
                </pt>
                <pt idx="127">
                  <v>2.807416251218456</v>
                </pt>
                <pt idx="128">
                  <v>3.669379193655914</v>
                </pt>
                <pt idx="129">
                  <v>4.646635535264068</v>
                </pt>
                <pt idx="130">
                  <v>5.740716330466967</v>
                </pt>
                <pt idx="131">
                  <v>6.950138438984141</v>
                </pt>
                <pt idx="132">
                  <v>8.275011846055349</v>
                </pt>
                <pt idx="133">
                  <v>9.715671781874335</v>
                </pt>
                <pt idx="134">
                  <v>11.26984820293728</v>
                </pt>
                <pt idx="135">
                  <v>12.94326558682951</v>
                </pt>
                <pt idx="136">
                  <v>14.72908633646693</v>
                </pt>
                <pt idx="137">
                  <v>16.63105208369234</v>
                </pt>
                <pt idx="138">
                  <v>18.64440981320877</v>
                </pt>
                <pt idx="139">
                  <v>20.77201020892971</v>
                </pt>
                <pt idx="140">
                  <v>23.01695223730712</v>
                </pt>
                <pt idx="141">
                  <v>25.37361639427581</v>
                </pt>
                <pt idx="142">
                  <v>27.83724603321389</v>
                </pt>
                <pt idx="143">
                  <v>30.41652299280759</v>
                </pt>
                <pt idx="144">
                  <v>33.10728537376599</v>
                </pt>
                <pt idx="145">
                  <v>35.90143933155559</v>
                </pt>
                <pt idx="146">
                  <v>38.8099451014823</v>
                </pt>
                <pt idx="147">
                  <v>41.8326742582849</v>
                </pt>
                <pt idx="148">
                  <v>44.95499027273218</v>
                </pt>
                <pt idx="149">
                  <v>48.18443695990391</v>
                </pt>
                <pt idx="150">
                  <v>51.52865851919159</v>
                </pt>
                <pt idx="151">
                  <v>54.97329330096181</v>
                </pt>
                <pt idx="152">
                  <v>58.51848213395351</v>
                </pt>
                <pt idx="153">
                  <v>62.16654386413757</v>
                </pt>
                <pt idx="154">
                  <v>65.92256726471896</v>
                </pt>
                <pt idx="155">
                  <v>69.77300532326808</v>
                </pt>
                <pt idx="156">
                  <v>73.72735298059524</v>
                </pt>
                <pt idx="157">
                  <v>77.78752013372468</v>
                </pt>
                <pt idx="158">
                  <v>81.93419926732167</v>
                </pt>
                <pt idx="159">
                  <v>86.18485073942611</v>
                </pt>
                <pt idx="160">
                  <v>90.5372312700456</v>
                </pt>
                <pt idx="161">
                  <v>94.98667058567844</v>
                </pt>
                <pt idx="162">
                  <v>99.53569876684378</v>
                </pt>
                <pt idx="163">
                  <v>104.1778935425991</v>
                </pt>
                <pt idx="164">
                  <v>108.9147919047009</v>
                </pt>
                <pt idx="165">
                  <v>113.7555991389108</v>
                </pt>
                <pt idx="166">
                  <v>118.6905831338809</v>
                </pt>
                <pt idx="167">
                  <v>123.7230021966188</v>
                </pt>
                <pt idx="168">
                  <v>128.8301791596587</v>
                </pt>
                <pt idx="169">
                  <v>134.0733094570696</v>
                </pt>
                <pt idx="170">
                  <v>139.3753629149178</v>
                </pt>
                <pt idx="171">
                  <v>144.8121949182441</v>
                </pt>
                <pt idx="172">
                  <v>150.3095364217443</v>
                </pt>
                <pt idx="173">
                  <v>155.9015622974002</v>
                </pt>
                <pt idx="174">
                  <v>161.6360024779224</v>
                </pt>
                <pt idx="175">
                  <v>167.4245509584489</v>
                </pt>
                <pt idx="176">
                  <v>173.3320338147805</v>
                </pt>
                <pt idx="177">
                  <v>179.2976476317326</v>
                </pt>
                <pt idx="178">
                  <v>185.3992229389696</v>
                </pt>
                <pt idx="179">
                  <v>191.5873111045748</v>
                </pt>
                <pt idx="180">
                  <v>197.8444066180364</v>
                </pt>
                <pt idx="181">
                  <v>204.2220877635737</v>
                </pt>
                <pt idx="182">
                  <v>210.6626106770564</v>
                </pt>
                <pt idx="183">
                  <v>217.2449366579949</v>
                </pt>
                <pt idx="184">
                  <v>223.8672301372244</v>
                </pt>
                <pt idx="185">
                  <v>230.5873032314194</v>
                </pt>
                <pt idx="186">
                  <v>237.4217387965728</v>
                </pt>
                <pt idx="187">
                  <v>244.3514187144501</v>
                </pt>
                <pt idx="188">
                  <v>251.3420990049126</v>
                </pt>
                <pt idx="189">
                  <v>258.4598372999262</v>
                </pt>
                <pt idx="190">
                  <v>265.710530485756</v>
                </pt>
                <pt idx="191">
                  <v>273.0471332501511</v>
                </pt>
                <pt idx="192">
                  <v>280.4663095691994</v>
                </pt>
                <pt idx="193">
                  <v>287.9547472645318</v>
                </pt>
                <pt idx="194">
                  <v>295.6021007812524</v>
                </pt>
                <pt idx="195">
                  <v>303.3569772511419</v>
                </pt>
                <pt idx="196">
                  <v>311.227111903414</v>
                </pt>
                <pt idx="197">
                  <v>319.1271306211493</v>
                </pt>
                <pt idx="198">
                  <v>327.2514560487016</v>
                </pt>
                <pt idx="199">
                  <v>335.4781538407988</v>
                </pt>
                <pt idx="200">
                  <v>343.7900825797551</v>
                </pt>
                <pt idx="201">
                  <v>352.2527632520905</v>
                </pt>
                <pt idx="202">
                  <v>360.904640658111</v>
                </pt>
                <pt idx="203">
                  <v>369.6227210228972</v>
                </pt>
                <pt idx="204">
                  <v>378.4314653943748</v>
                </pt>
                <pt idx="205">
                  <v>387.4132342631783</v>
                </pt>
                <pt idx="206">
                  <v>396.5272580769488</v>
                </pt>
                <pt idx="207">
                  <v>405.8072909872044</v>
                </pt>
                <pt idx="208">
                  <v>415.1986938497139</v>
                </pt>
                <pt idx="209">
                  <v>424.7776678132541</v>
                </pt>
                <pt idx="210">
                  <v>434.42657627468</v>
                </pt>
                <pt idx="211">
                  <v>444.1378274406361</v>
                </pt>
                <pt idx="212">
                  <v>454.0917047424227</v>
                </pt>
                <pt idx="213">
                  <v>464.1870232895635</v>
                </pt>
                <pt idx="214">
                  <v>474.3516120721179</v>
                </pt>
                <pt idx="215">
                  <v>484.6790247723584</v>
                </pt>
                <pt idx="216">
                  <v>495.0118745613472</v>
                </pt>
                <pt idx="217">
                  <v>505.6165820467304</v>
                </pt>
                <pt idx="218">
                  <v>516.334282965674</v>
                </pt>
                <pt idx="219">
                  <v>527.1386910328456</v>
                </pt>
                <pt idx="220">
                  <v>538.1192039441048</v>
                </pt>
                <pt idx="221">
                  <v>549.1247268222778</v>
                </pt>
                <pt idx="222">
                  <v>560.3851184207688</v>
                </pt>
                <pt idx="223">
                  <v>571.6658066701002</v>
                </pt>
                <pt idx="224">
                  <v>583.1701646694619</v>
                </pt>
                <pt idx="225">
                  <v>594.8756355324913</v>
                </pt>
                <pt idx="226">
                  <v>606.5954497657258</v>
                </pt>
                <pt idx="227">
                  <v>618.5851068734391</v>
                </pt>
                <pt idx="228">
                  <v>630.7011703234184</v>
                </pt>
                <pt idx="229">
                  <v>642.9938757098043</v>
                </pt>
                <pt idx="230">
                  <v>655.3261139589122</v>
                </pt>
                <pt idx="231">
                  <v>667.9124009220122</v>
                </pt>
                <pt idx="232">
                  <v>680.5752218534581</v>
                </pt>
                <pt idx="233">
                  <v>693.3866280236325</v>
                </pt>
                <pt idx="234">
                  <v>706.2878425457966</v>
                </pt>
                <pt idx="235">
                  <v>719.5544238668317</v>
                </pt>
                <pt idx="236">
                  <v>732.6943988026105</v>
                </pt>
                <pt idx="237">
                  <v>746.1290852870643</v>
                </pt>
                <pt idx="238">
                  <v>759.6181217530775</v>
                </pt>
                <pt idx="239">
                  <v>773.4653641996665</v>
                </pt>
                <pt idx="240">
                  <v>780.3454387682359</v>
                </pt>
              </numCache>
            </numRef>
          </yVal>
          <smooth val="1"/>
        </ser>
        <ser>
          <idx val="1"/>
          <order val="1"/>
          <tx>
            <v>Corrected depth error</v>
          </tx>
          <spPr>
            <a:ln xmlns:a="http://schemas.openxmlformats.org/drawingml/2006/main" w="18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Doppler_Depth_Data!$O$4:$O$244</f>
              <numCache>
                <formatCode>0.000000</formatCode>
                <ptCount val="24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numCache>
            </numRef>
          </yVal>
          <smooth val="1"/>
        </ser>
        <dLbls>
          <showLegendKey val="0"/>
          <showVal val="0"/>
          <showCatName val="0"/>
          <showSerName val="0"/>
          <showPercent val="0"/>
          <showBubbleSize val="0"/>
        </dLbls>
        <axId val="10"/>
        <axId val="20"/>
      </scatterChart>
      <valAx>
        <axId val="1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t>Depth error (m)</a:t>
                </a:r>
              </a:p>
            </rich>
          </tx>
          <overlay val="1"/>
        </title>
        <numFmt formatCode="0.000" sourceLinked="1"/>
        <majorTickMark val="none"/>
        <minorTickMark val="none"/>
        <tickLblPos val="nextTo"/>
        <crossAx val="10"/>
        <crosses val="autoZero"/>
        <crossBetween val="midCat"/>
      </valAx>
    </plotArea>
    <legend>
      <legendPos val="b"/>
      <overlay val="1"/>
    </legend>
    <plotVisOnly val="1"/>
    <dispBlanksAs val="gap"/>
  </chart>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Corrected Layer Depths From Doppler Angle</a:t>
            </a:r>
          </a:p>
        </rich>
      </tx>
      <overlay val="1"/>
    </title>
    <plotArea>
      <layout/>
      <scatterChart>
        <scatterStyle val="lineMarker"/>
        <varyColors val="1"/>
        <ser>
          <idx val="0"/>
          <order val="0"/>
          <tx>
            <v>Corrected upper-layer depth</v>
          </tx>
          <spPr>
            <a:ln xmlns:a="http://schemas.openxmlformats.org/drawingml/2006/main" w="16000">
              <a:solidFill>
                <a:srgbClr val="70AD47"/>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Doppler_Depth_Data!$S$4:$S$244</f>
              <numCache>
                <formatCode>0.0</formatCode>
                <ptCount val="241"/>
                <pt idx="0">
                  <v>946.6774955196128</v>
                </pt>
                <pt idx="1">
                  <v>946.3905767770618</v>
                </pt>
                <pt idx="2">
                  <v>948.3058623908512</v>
                </pt>
                <pt idx="3">
                  <v>952.7851094276065</v>
                </pt>
                <pt idx="4">
                  <v>957.6515045223967</v>
                </pt>
                <pt idx="5">
                  <v>965.6506783941551</v>
                </pt>
                <pt idx="6">
                  <v>974.6127644014156</v>
                </pt>
                <pt idx="7">
                  <v>985.5077447582473</v>
                </pt>
                <pt idx="8">
                  <v>998.9036394936348</v>
                </pt>
                <pt idx="9">
                  <v>1012.540930285338</v>
                </pt>
                <pt idx="10">
                  <v>1028.463232159448</v>
                </pt>
                <pt idx="11">
                  <v>1045.751546257337</v>
                </pt>
                <pt idx="12">
                  <v>1063.477121982337</v>
                </pt>
                <pt idx="13">
                  <v>1082.777467418868</v>
                </pt>
                <pt idx="14">
                  <v>1102.254523465439</v>
                </pt>
                <pt idx="15">
                  <v>1122.35817003445</v>
                </pt>
                <pt idx="16">
                  <v>1142.938129446044</v>
                </pt>
                <pt idx="17">
                  <v>1163.890122985942</v>
                </pt>
                <pt idx="18">
                  <v>1183.515733819102</v>
                </pt>
                <pt idx="19">
                  <v>1203.068158205107</v>
                </pt>
                <pt idx="20">
                  <v>1223.096249125984</v>
                </pt>
                <pt idx="21">
                  <v>1240.79499991252</v>
                </pt>
                <pt idx="22">
                  <v>1258.509216033515</v>
                </pt>
                <pt idx="23">
                  <v>1274.5448931869</v>
                </pt>
                <pt idx="24">
                  <v>1288.924771789829</v>
                </pt>
                <pt idx="25">
                  <v>1302.684157443885</v>
                </pt>
                <pt idx="26">
                  <v>1314.142185008866</v>
                </pt>
                <pt idx="27">
                  <v>1324.262303104513</v>
                </pt>
                <pt idx="28">
                  <v>1331.972142316038</v>
                </pt>
                <pt idx="29">
                  <v>1338.223691649787</v>
                </pt>
                <pt idx="30">
                  <v>1342.07490025327</v>
                </pt>
                <pt idx="31">
                  <v>1344.637183455526</v>
                </pt>
                <pt idx="32">
                  <v>1345.592550275905</v>
                </pt>
                <pt idx="33">
                  <v>1345.251179498461</v>
                </pt>
                <pt idx="34">
                  <v>1341.54689922669</v>
                </pt>
                <pt idx="35">
                  <v>1337.46583586037</v>
                </pt>
                <pt idx="36">
                  <v>1331.364554049488</v>
                </pt>
                <pt idx="37">
                  <v>1324.331117212503</v>
                </pt>
                <pt idx="38">
                  <v>1316.209535326007</v>
                </pt>
                <pt idx="39">
                  <v>1307.340255030146</v>
                </pt>
                <pt idx="40">
                  <v>1297.183461382967</v>
                </pt>
                <pt idx="41">
                  <v>1286.106476953504</v>
                </pt>
                <pt idx="42">
                  <v>1273.611708739217</v>
                </pt>
                <pt idx="43">
                  <v>1262.399406314311</v>
                </pt>
                <pt idx="44">
                  <v>1249.463625801307</v>
                </pt>
                <pt idx="45">
                  <v>1238.195418555342</v>
                </pt>
                <pt idx="46">
                  <v>1225.380825883585</v>
                </pt>
                <pt idx="47">
                  <v>1214.000194972632</v>
                </pt>
                <pt idx="48">
                  <v>1202.107721447054</v>
                </pt>
                <pt idx="49">
                  <v>1190.764348552746</v>
                </pt>
                <pt idx="50">
                  <v>1179.301507446323</v>
                </pt>
                <pt idx="51">
                  <v>1170.035512438728</v>
                </pt>
                <pt idx="52">
                  <v>1160.139769010444</v>
                </pt>
                <pt idx="53">
                  <v>1151.20023620454</v>
                </pt>
                <pt idx="54">
                  <v>1143.193351950906</v>
                </pt>
                <pt idx="55">
                  <v>1135.757836125959</v>
                </pt>
                <pt idx="56">
                  <v>1128.323675025293</v>
                </pt>
                <pt idx="57">
                  <v>1122.592631692261</v>
                </pt>
                <pt idx="58">
                  <v>1116.912538362845</v>
                </pt>
                <pt idx="59">
                  <v>1111.368486255422</v>
                </pt>
                <pt idx="60">
                  <v>1106.922435933537</v>
                </pt>
                <pt idx="61">
                  <v>1102.622100101891</v>
                </pt>
                <pt idx="62">
                  <v>1099.402639014062</v>
                </pt>
                <pt idx="63">
                  <v>1095.432597124873</v>
                </pt>
                <pt idx="64">
                  <v>1092.700206978161</v>
                </pt>
                <pt idx="65">
                  <v>1089.349444497375</v>
                </pt>
                <pt idx="66">
                  <v>1086.429301032079</v>
                </pt>
                <pt idx="67">
                  <v>1083.847759485248</v>
                </pt>
                <pt idx="68">
                  <v>1080.37820905989</v>
                </pt>
                <pt idx="69">
                  <v>1077.50620610041</v>
                </pt>
                <pt idx="70">
                  <v>1073.965899759929</v>
                </pt>
                <pt idx="71">
                  <v>1071.277136928105</v>
                </pt>
                <pt idx="72">
                  <v>1067.337056991369</v>
                </pt>
                <pt idx="73">
                  <v>1063.626439168426</v>
                </pt>
                <pt idx="74">
                  <v>1059.625353069985</v>
                </pt>
                <pt idx="75">
                  <v>1055.400399716339</v>
                </pt>
                <pt idx="76">
                  <v>1051.833816935632</v>
                </pt>
                <pt idx="77">
                  <v>1047.500642314963</v>
                </pt>
                <pt idx="78">
                  <v>1041.812199192619</v>
                </pt>
                <pt idx="79">
                  <v>1037.660789393963</v>
                </pt>
                <pt idx="80">
                  <v>1032.309830644872</v>
                </pt>
                <pt idx="81">
                  <v>1028.323386141017</v>
                </pt>
                <pt idx="82">
                  <v>1023.845810426863</v>
                </pt>
                <pt idx="83">
                  <v>1019.211582593577</v>
                </pt>
                <pt idx="84">
                  <v>1016.331360482979</v>
                </pt>
                <pt idx="85">
                  <v>1013.205282077105</v>
                </pt>
                <pt idx="86">
                  <v>1009.979232008099</v>
                </pt>
                <pt idx="87">
                  <v>1008.46307687773</v>
                </pt>
                <pt idx="88">
                  <v>1008.728927986176</v>
                </pt>
                <pt idx="89">
                  <v>1008.697889498834</v>
                </pt>
                <pt idx="90">
                  <v>1010.619669548946</v>
                </pt>
                <pt idx="91">
                  <v>1013.683909927708</v>
                </pt>
                <pt idx="92">
                  <v>1017.547334299876</v>
                </pt>
                <pt idx="93">
                  <v>1022.868553759841</v>
                </pt>
                <pt idx="94">
                  <v>1030.244218800616</v>
                </pt>
                <pt idx="95">
                  <v>1039.108048822282</v>
                </pt>
                <pt idx="96">
                  <v>1048.300608621225</v>
                </pt>
                <pt idx="97">
                  <v>1060.136003542649</v>
                </pt>
                <pt idx="98">
                  <v>1072.596647937675</v>
                </pt>
                <pt idx="99">
                  <v>1086.455130379987</v>
                </pt>
                <pt idx="100">
                  <v>1101.210818621747</v>
                </pt>
                <pt idx="101">
                  <v>1116.89783097047</v>
                </pt>
                <pt idx="102">
                  <v>1133.91173388968</v>
                </pt>
                <pt idx="103">
                  <v>1150.457902588258</v>
                </pt>
                <pt idx="104">
                  <v>1168.969562791454</v>
                </pt>
                <pt idx="105">
                  <v>1187.04414275726</v>
                </pt>
                <pt idx="106">
                  <v>1204.42982210347</v>
                </pt>
                <pt idx="107">
                  <v>1223.407958447489</v>
                </pt>
                <pt idx="108">
                  <v>1241.329719513928</v>
                </pt>
                <pt idx="109">
                  <v>1258.725111702792</v>
                </pt>
                <pt idx="110">
                  <v>1275.477720117875</v>
                </pt>
                <pt idx="111">
                  <v>1291.696220755583</v>
                </pt>
                <pt idx="112">
                  <v>1307.120446645756</v>
                </pt>
                <pt idx="113">
                  <v>1320.380542487096</v>
                </pt>
                <pt idx="114">
                  <v>1333.706067273617</v>
                </pt>
                <pt idx="115">
                  <v>1344.919663307315</v>
                </pt>
                <pt idx="116">
                  <v>1355.027201703296</v>
                </pt>
                <pt idx="117">
                  <v>1362.551476601776</v>
                </pt>
                <pt idx="118">
                  <v>1368.786196916389</v>
                </pt>
                <pt idx="119">
                  <v>1374.006317741823</v>
                </pt>
                <pt idx="120">
                  <v>1376.153446009307</v>
                </pt>
                <pt idx="121">
                  <v>1376.133881324049</v>
                </pt>
                <pt idx="122">
                  <v>1374.613828232485</v>
                </pt>
                <pt idx="123">
                  <v>1371.303092215229</v>
                </pt>
                <pt idx="124">
                  <v>1366.016806901526</v>
                </pt>
                <pt idx="125">
                  <v>1358.806476279567</v>
                </pt>
                <pt idx="126">
                  <v>1348.749629857048</v>
                </pt>
                <pt idx="127">
                  <v>1338.655516295012</v>
                </pt>
                <pt idx="128">
                  <v>1326.017674948426</v>
                </pt>
                <pt idx="129">
                  <v>1312.41964346656</v>
                </pt>
                <pt idx="130">
                  <v>1296.635902978405</v>
                </pt>
                <pt idx="131">
                  <v>1280.346613024058</v>
                </pt>
                <pt idx="132">
                  <v>1263.463693042112</v>
                </pt>
                <pt idx="133">
                  <v>1245.91098022352</v>
                </pt>
                <pt idx="134">
                  <v>1228.797663151835</v>
                </pt>
                <pt idx="135">
                  <v>1209.918367142816</v>
                </pt>
                <pt idx="136">
                  <v>1192.092554386639</v>
                </pt>
                <pt idx="137">
                  <v>1174.068371507743</v>
                </pt>
                <pt idx="138">
                  <v>1157.250102963205</v>
                </pt>
                <pt idx="139">
                  <v>1140.852277425719</v>
                </pt>
                <pt idx="140">
                  <v>1124.365089845372</v>
                </pt>
                <pt idx="141">
                  <v>1109.082219142729</v>
                </pt>
                <pt idx="142">
                  <v>1095.739304862707</v>
                </pt>
                <pt idx="143">
                  <v>1082.80388950115</v>
                </pt>
                <pt idx="144">
                  <v>1071.008546711764</v>
                </pt>
                <pt idx="145">
                  <v>1061.369500041206</v>
                </pt>
                <pt idx="146">
                  <v>1052.342819287494</v>
                </pt>
                <pt idx="147">
                  <v>1044.017036841685</v>
                </pt>
                <pt idx="148">
                  <v>1037.920881642892</v>
                </pt>
                <pt idx="149">
                  <v>1033.052429834453</v>
                </pt>
                <pt idx="150">
                  <v>1028.624725967875</v>
                </pt>
                <pt idx="151">
                  <v>1025.845301196982</v>
                </pt>
                <pt idx="152">
                  <v>1024.474859245458</v>
                </pt>
                <pt idx="153">
                  <v>1024.13532837942</v>
                </pt>
                <pt idx="154">
                  <v>1024.311229661992</v>
                </pt>
                <pt idx="155">
                  <v>1025.783127769475</v>
                </pt>
                <pt idx="156">
                  <v>1027.72089848862</v>
                </pt>
                <pt idx="157">
                  <v>1029.881906526707</v>
                </pt>
                <pt idx="158">
                  <v>1033.220590333189</v>
                </pt>
                <pt idx="159">
                  <v>1036.55865781824</v>
                </pt>
                <pt idx="160">
                  <v>1039.908092044315</v>
                </pt>
                <pt idx="161">
                  <v>1043.383211494585</v>
                </pt>
                <pt idx="162">
                  <v>1046.745622613821</v>
                </pt>
                <pt idx="163">
                  <v>1050.181172474133</v>
                </pt>
                <pt idx="164">
                  <v>1053.516525139124</v>
                </pt>
                <pt idx="165">
                  <v>1056.311512744275</v>
                </pt>
                <pt idx="166">
                  <v>1058.919609332086</v>
                </pt>
                <pt idx="167">
                  <v>1061.180949185305</v>
                </pt>
                <pt idx="168">
                  <v>1063.868655064573</v>
                </pt>
                <pt idx="169">
                  <v>1064.878055636457</v>
                </pt>
                <pt idx="170">
                  <v>1066.837299977941</v>
                </pt>
                <pt idx="171">
                  <v>1067.333667305905</v>
                </pt>
                <pt idx="172">
                  <v>1068.738066355703</v>
                </pt>
                <pt idx="173">
                  <v>1070.034922720063</v>
                </pt>
                <pt idx="174">
                  <v>1070.008330851856</v>
                </pt>
                <pt idx="175">
                  <v>1071.198731357044</v>
                </pt>
                <pt idx="176">
                  <v>1071.946416737287</v>
                </pt>
                <pt idx="177">
                  <v>1073.896101584677</v>
                </pt>
                <pt idx="178">
                  <v>1075.226242663528</v>
                </pt>
                <pt idx="179">
                  <v>1077.261979000956</v>
                </pt>
                <pt idx="180">
                  <v>1080.464554096856</v>
                </pt>
                <pt idx="181">
                  <v>1083.775111198367</v>
                </pt>
                <pt idx="182">
                  <v>1088.518556324075</v>
                </pt>
                <pt idx="183">
                  <v>1093.135376739154</v>
                </pt>
                <pt idx="184">
                  <v>1099.737748011359</v>
                </pt>
                <pt idx="185">
                  <v>1107.193440096861</v>
                </pt>
                <pt idx="186">
                  <v>1115.240369103333</v>
                </pt>
                <pt idx="187">
                  <v>1124.260806505395</v>
                </pt>
                <pt idx="188">
                  <v>1134.833405559846</v>
                </pt>
                <pt idx="189">
                  <v>1145.791138654501</v>
                </pt>
                <pt idx="190">
                  <v>1157.043515138195</v>
                </pt>
                <pt idx="191">
                  <v>1169.313395383915</v>
                </pt>
                <pt idx="192">
                  <v>1182.555369838259</v>
                </pt>
                <pt idx="193">
                  <v>1196.848646741446</v>
                </pt>
                <pt idx="194">
                  <v>1210.758674457129</v>
                </pt>
                <pt idx="195">
                  <v>1224.945399671171</v>
                </pt>
                <pt idx="196">
                  <v>1239.170005899522</v>
                </pt>
                <pt idx="197">
                  <v>1254.42449571693</v>
                </pt>
                <pt idx="198">
                  <v>1267.967947179111</v>
                </pt>
                <pt idx="199">
                  <v>1281.28775159429</v>
                </pt>
                <pt idx="200">
                  <v>1294.421019210432</v>
                </pt>
                <pt idx="201">
                  <v>1306.397011285016</v>
                </pt>
                <pt idx="202">
                  <v>1316.641028358529</v>
                </pt>
                <pt idx="203">
                  <v>1326.457247883701</v>
                </pt>
                <pt idx="204">
                  <v>1335.384475214123</v>
                </pt>
                <pt idx="205">
                  <v>1342.37481084911</v>
                </pt>
                <pt idx="206">
                  <v>1347.779232252546</v>
                </pt>
                <pt idx="207">
                  <v>1351.152738259161</v>
                </pt>
                <pt idx="208">
                  <v>1352.990153932563</v>
                </pt>
                <pt idx="209">
                  <v>1352.465762868949</v>
                </pt>
                <pt idx="210">
                  <v>1350.708383641247</v>
                </pt>
                <pt idx="211">
                  <v>1347.730368138411</v>
                </pt>
                <pt idx="212">
                  <v>1341.835927966419</v>
                </pt>
                <pt idx="213">
                  <v>1334.032841864179</v>
                </pt>
                <pt idx="214">
                  <v>1325.01398554116</v>
                </pt>
                <pt idx="215">
                  <v>1314.01400330894</v>
                </pt>
                <pt idx="216">
                  <v>1302.475605782275</v>
                </pt>
                <pt idx="217">
                  <v>1288.254557011614</v>
                </pt>
                <pt idx="218">
                  <v>1272.849076147672</v>
                </pt>
                <pt idx="219">
                  <v>1256.616486256238</v>
                </pt>
                <pt idx="220">
                  <v>1239.017627904116</v>
                </pt>
                <pt idx="221">
                  <v>1221.409705976127</v>
                </pt>
                <pt idx="222">
                  <v>1202.234421858763</v>
                </pt>
                <pt idx="223">
                  <v>1183.465544078251</v>
                </pt>
                <pt idx="224">
                  <v>1163.81486000083</v>
                </pt>
                <pt idx="225">
                  <v>1143.695108462293</v>
                </pt>
                <pt idx="226">
                  <v>1124.631071823097</v>
                </pt>
                <pt idx="227">
                  <v>1105.063874766694</v>
                </pt>
                <pt idx="228">
                  <v>1086.197009087915</v>
                </pt>
                <pt idx="229">
                  <v>1067.893560205269</v>
                </pt>
                <pt idx="230">
                  <v>1051.219654363292</v>
                </pt>
                <pt idx="231">
                  <v>1034.965279916319</v>
                </pt>
                <pt idx="232">
                  <v>1020.404997192866</v>
                </pt>
                <pt idx="233">
                  <v>1007.210705069863</v>
                </pt>
                <pt idx="234">
                  <v>995.8379330752527</v>
                </pt>
                <pt idx="235">
                  <v>984.7556575269784</v>
                </pt>
                <pt idx="236">
                  <v>976.8952337829762</v>
                </pt>
                <pt idx="237">
                  <v>969.8528693334896</v>
                </pt>
                <pt idx="238">
                  <v>965.0068291446295</v>
                </pt>
                <pt idx="239">
                  <v>960.6787098103338</v>
                </pt>
                <pt idx="240">
                  <v>959.4501357167395</v>
                </pt>
              </numCache>
            </numRef>
          </yVal>
          <smooth val="1"/>
        </ser>
        <ser>
          <idx val="1"/>
          <order val="1"/>
          <tx>
            <v>Corrected briny lens depth</v>
          </tx>
          <spPr>
            <a:ln xmlns:a="http://schemas.openxmlformats.org/drawingml/2006/main" w="16000">
              <a:solidFill>
                <a:srgbClr val="4472C4"/>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Doppler_Depth_Data!$R$4:$R$244</f>
              <numCache>
                <formatCode>0.0</formatCode>
                <ptCount val="241"/>
                <pt idx="0">
                  <v>5589.043116114486</v>
                </pt>
                <pt idx="1">
                  <v>5595.347969399307</v>
                </pt>
                <pt idx="2">
                  <v>5600.913069660688</v>
                </pt>
                <pt idx="3">
                  <v>5605.728230978823</v>
                </pt>
                <pt idx="4">
                  <v>5609.784099285287</v>
                </pt>
                <pt idx="5">
                  <v>5613.072139305128</v>
                </pt>
                <pt idx="6">
                  <v>5615.584619153291</v>
                </pt>
                <pt idx="7">
                  <v>5617.314592830873</v>
                </pt>
                <pt idx="8">
                  <v>5618.255880926358</v>
                </pt>
                <pt idx="9">
                  <v>5618.403049889946</v>
                </pt>
                <pt idx="10">
                  <v>5617.751390315144</v>
                </pt>
                <pt idx="11">
                  <v>5616.29689472948</v>
                </pt>
                <pt idx="12">
                  <v>5614.036235464313</v>
                </pt>
                <pt idx="13">
                  <v>5610.96674324095</v>
                </pt>
                <pt idx="14">
                  <v>5607.086387174617</v>
                </pt>
                <pt idx="15">
                  <v>5602.393756957392</v>
                </pt>
                <pt idx="16">
                  <v>5596.888048033918</v>
                </pt>
                <pt idx="17">
                  <v>5590.569050627099</v>
                </pt>
                <pt idx="18">
                  <v>5583.43714350268</v>
                </pt>
                <pt idx="19">
                  <v>5575.493293378916</v>
                </pt>
                <pt idx="20">
                  <v>5566.739060888318</v>
                </pt>
                <pt idx="21">
                  <v>5557.17661397957</v>
                </pt>
                <pt idx="22">
                  <v>5546.808749607555</v>
                </pt>
                <pt idx="23">
                  <v>5535.638924495327</v>
                </pt>
                <pt idx="24">
                  <v>5523.671295662431</v>
                </pt>
                <pt idx="25">
                  <v>5510.910771297527</v>
                </pt>
                <pt idx="26">
                  <v>5497.363072409545</v>
                </pt>
                <pt idx="27">
                  <v>5483.034805519655</v>
                </pt>
                <pt idx="28">
                  <v>5467.933546457481</v>
                </pt>
                <pt idx="29">
                  <v>5452.067935099959</v>
                </pt>
                <pt idx="30">
                  <v>5435.447780642542</v>
                </pt>
                <pt idx="31">
                  <v>5418.084176723001</v>
                </pt>
                <pt idx="32">
                  <v>5399.989625431865</v>
                </pt>
                <pt idx="33">
                  <v>5381.178168945557</v>
                </pt>
                <pt idx="34">
                  <v>5361.665527214092</v>
                </pt>
                <pt idx="35">
                  <v>5341.469239831526</v>
                </pt>
                <pt idx="36">
                  <v>5320.608809921434</v>
                </pt>
                <pt idx="37">
                  <v>5299.105847589161</v>
                </pt>
                <pt idx="38">
                  <v>5276.984210236082</v>
                </pt>
                <pt idx="39">
                  <v>5254.270136806459</v>
                </pt>
                <pt idx="40">
                  <v>5230.992372853872</v>
                </pt>
                <pt idx="41">
                  <v>5207.182283178962</v>
                </pt>
                <pt idx="42">
                  <v>5182.873948711797</v>
                </pt>
                <pt idx="43">
                  <v>5158.104244296719</v>
                </pt>
                <pt idx="44">
                  <v>5132.912894091512</v>
                </pt>
                <pt idx="45">
                  <v>5107.342501420047</v>
                </pt>
                <pt idx="46">
                  <v>5081.438550121767</v>
                </pt>
                <pt idx="47">
                  <v>5055.24937472324</v>
                </pt>
                <pt idx="48">
                  <v>5028.826097116103</v>
                </pt>
                <pt idx="49">
                  <v>5002.222527859246</v>
                </pt>
                <pt idx="50">
                  <v>4975.495030726146</v>
                </pt>
                <pt idx="51">
                  <v>4948.70234968401</v>
                </pt>
                <pt idx="52">
                  <v>4921.90539811054</v>
                </pt>
                <pt idx="53">
                  <v>4895.167010716071</v>
                </pt>
                <pt idx="54">
                  <v>4868.551659330447</v>
                </pt>
                <pt idx="55">
                  <v>4842.125134421267</v>
                </pt>
                <pt idx="56">
                  <v>4815.954194917552</v>
                </pt>
                <pt idx="57">
                  <v>4790.106189604217</v>
                </pt>
                <pt idx="58">
                  <v>4764.648654011315</v>
                </pt>
                <pt idx="59">
                  <v>4739.648887331236</v>
                </pt>
                <pt idx="60">
                  <v>4715.173514440928</v>
                </pt>
                <pt idx="61">
                  <v>4691.288038569361</v>
                </pt>
                <pt idx="62">
                  <v>4668.056390519633</v>
                </pt>
                <pt idx="63">
                  <v>4645.540480618124</v>
                </pt>
                <pt idx="64">
                  <v>4623.799759710701</v>
                </pt>
                <pt idx="65">
                  <v>4602.890795551278</v>
                </pt>
                <pt idx="66">
                  <v>4582.86687082678</v>
                </pt>
                <pt idx="67">
                  <v>4563.777608834263</v>
                </pt>
                <pt idx="68">
                  <v>4545.668632472402</v>
                </pt>
                <pt idx="69">
                  <v>4528.581261736597</v>
                </pt>
                <pt idx="70">
                  <v>4512.552254322947</v>
                </pt>
                <pt idx="71">
                  <v>4497.613593262742</v>
                </pt>
                <pt idx="72">
                  <v>4483.792324740322</v>
                </pt>
                <pt idx="73">
                  <v>4471.110448409133</v>
                </pt>
                <pt idx="74">
                  <v>4459.584861632389</v>
                </pt>
                <pt idx="75">
                  <v>4449.227358155205</v>
                </pt>
                <pt idx="76">
                  <v>4440.044680785028</v>
                </pt>
                <pt idx="77">
                  <v>4432.038626737618</v>
                </pt>
                <pt idx="78">
                  <v>4425.206203416996</v>
                </pt>
                <pt idx="79">
                  <v>4419.5398315595</v>
                </pt>
                <pt idx="80">
                  <v>4415.027591902696</v>
                </pt>
                <pt idx="81">
                  <v>4411.653510855628</v>
                </pt>
                <pt idx="82">
                  <v>4409.397880062132</v>
                </pt>
                <pt idx="83">
                  <v>4408.237604274964</v>
                </pt>
                <pt idx="84">
                  <v>4408.14657160396</v>
                </pt>
                <pt idx="85">
                  <v>4409.096039971746</v>
                </pt>
                <pt idx="86">
                  <v>4411.055033508008</v>
                </pt>
                <pt idx="87">
                  <v>4413.990742636895</v>
                </pt>
                <pt idx="88">
                  <v>4417.868921757958</v>
                </pt>
                <pt idx="89">
                  <v>4422.654278682051</v>
                </pt>
                <pt idx="90">
                  <v>4428.310850350436</v>
                </pt>
                <pt idx="91">
                  <v>4434.80235982596</v>
                </pt>
                <pt idx="92">
                  <v>4442.09255008618</v>
                </pt>
                <pt idx="93">
                  <v>4450.145490754213</v>
                </pt>
                <pt idx="94">
                  <v>4458.92585455797</v>
                </pt>
                <pt idx="95">
                  <v>4468.399160995559</v>
                </pt>
                <pt idx="96">
                  <v>4478.531985387254</v>
                </pt>
                <pt idx="97">
                  <v>4489.292132196134</v>
                </pt>
                <pt idx="98">
                  <v>4500.648772184944</v>
                </pt>
                <pt idx="99">
                  <v>4512.572543631352</v>
                </pt>
                <pt idx="100">
                  <v>4525.035618434777</v>
                </pt>
                <pt idx="101">
                  <v>4538.011734504316</v>
                </pt>
                <pt idx="102">
                  <v>4551.476196309719</v>
                </pt>
                <pt idx="103">
                  <v>4565.405845898685</v>
                </pt>
                <pt idx="104">
                  <v>4579.779007029312</v>
                </pt>
                <pt idx="105">
                  <v>4594.57540533313</v>
                </pt>
                <pt idx="106">
                  <v>4609.776067611265</v>
                </pt>
                <pt idx="107">
                  <v>4625.363203475163</v>
                </pt>
                <pt idx="108">
                  <v>4641.320072576793</v>
                </pt>
                <pt idx="109">
                  <v>4657.630840636252</v>
                </pt>
                <pt idx="110">
                  <v>4674.280427373219</v>
                </pt>
                <pt idx="111">
                  <v>4691.254349289909</v>
                </pt>
                <pt idx="112">
                  <v>4708.538560045645</v>
                </pt>
                <pt idx="113">
                  <v>4726.119290915392</v>
                </pt>
                <pt idx="114">
                  <v>4743.982893546545</v>
                </pt>
                <pt idx="115">
                  <v>4762.115686929073</v>
                </pt>
                <pt idx="116">
                  <v>4780.503810184089</v>
                </pt>
                <pt idx="117">
                  <v>4799.133082464253</v>
                </pt>
                <pt idx="118">
                  <v>4817.988870955648</v>
                </pt>
                <pt idx="119">
                  <v>4837.055967683687</v>
                </pt>
                <pt idx="120">
                  <v>4856.318475563434</v>
                </pt>
                <pt idx="121">
                  <v>4875.759703905035</v>
                </pt>
                <pt idx="122">
                  <v>4895.362073394291</v>
                </pt>
                <pt idx="123">
                  <v>4915.107030422499</v>
                </pt>
                <pt idx="124">
                  <v>4934.974970543156</v>
                </pt>
                <pt idx="125">
                  <v>4954.945170789036</v>
                </pt>
                <pt idx="126">
                  <v>4974.995730593703</v>
                </pt>
                <pt idx="127">
                  <v>4995.103521127067</v>
                </pt>
                <pt idx="128">
                  <v>5015.244142973658</v>
                </pt>
                <pt idx="129">
                  <v>5035.391892252217</v>
                </pt>
                <pt idx="130">
                  <v>5055.519735490639</v>
                </pt>
                <pt idx="131">
                  <v>5075.599293824479</v>
                </pt>
                <pt idx="132">
                  <v>5095.600837370856</v>
                </pt>
                <pt idx="133">
                  <v>5115.493290931494</v>
                </pt>
                <pt idx="134">
                  <v>5135.244252485441</v>
                </pt>
                <pt idx="135">
                  <v>5154.820026228477</v>
                </pt>
                <pt idx="136">
                  <v>5174.185672185307</v>
                </pt>
                <pt idx="137">
                  <v>5193.305074644272</v>
                </pt>
                <pt idx="138">
                  <v>5212.141031823048</v>
                </pt>
                <pt idx="139">
                  <v>5230.65536924873</v>
                </pt>
                <pt idx="140">
                  <v>5248.809079307691</v>
                </pt>
                <pt idx="141">
                  <v>5266.562489272528</v>
                </pt>
                <pt idx="142">
                  <v>5283.87545983024</v>
                </pt>
                <pt idx="143">
                  <v>5300.707615705742</v>
                </pt>
                <pt idx="144">
                  <v>5317.018609391271</v>
                </pt>
                <pt idx="145">
                  <v>5332.768418252719</v>
                </pt>
                <pt idx="146">
                  <v>5347.917674393987</v>
                </pt>
                <pt idx="147">
                  <v>5362.428025631009</v>
                </pt>
                <pt idx="148">
                  <v>5376.262524778427</v>
                </pt>
                <pt idx="149">
                  <v>5389.386043210486</v>
                </pt>
                <pt idx="150">
                  <v>5401.765703359557</v>
                </pt>
                <pt idx="151">
                  <v>5413.371323502418</v>
                </pt>
                <pt idx="152">
                  <v>5424.175866905382</v>
                </pt>
                <pt idx="153">
                  <v>5434.155886208085</v>
                </pt>
                <pt idx="154">
                  <v>5443.291952879228</v>
                </pt>
                <pt idx="155">
                  <v>5451.56906073414</v>
                </pt>
                <pt idx="156">
                  <v>5458.976991919846</v>
                </pt>
                <pt idx="157">
                  <v>5465.510633501357</v>
                </pt>
                <pt idx="158">
                  <v>5471.170232868209</v>
                </pt>
                <pt idx="159">
                  <v>5475.961580658603</v>
                </pt>
                <pt idx="160">
                  <v>5479.896110793198</v>
                </pt>
                <pt idx="161">
                  <v>5482.990908529776</v>
                </pt>
                <pt idx="162">
                  <v>5485.268619186062</v>
                </pt>
                <pt idx="163">
                  <v>5486.757252304532</v>
                </pt>
                <pt idx="164">
                  <v>5487.489878506644</v>
                </pt>
                <pt idx="165">
                  <v>5487.504219042655</v>
                </pt>
                <pt idx="166">
                  <v>5486.842131008925</v>
                </pt>
                <pt idx="167">
                  <v>5485.548994285324</v>
                </pt>
                <pt idx="168">
                  <v>5483.673009337232</v>
                </pt>
                <pt idx="169">
                  <v>5481.264418019423</v>
                </pt>
                <pt idx="170">
                  <v>5478.374662298561</v>
                </pt>
                <pt idx="171">
                  <v>5475.055498265702</v>
                </pt>
                <pt idx="172">
                  <v>5471.358084835288</v>
                </pt>
                <pt idx="173">
                  <v>5467.332068028931</v>
                </pt>
                <pt idx="174">
                  <v>5463.024682645259</v>
                </pt>
                <pt idx="175">
                  <v>5458.47989336418</v>
                </pt>
                <pt idx="176">
                  <v>5453.737596893806</v>
                </pt>
                <pt idx="177">
                  <v>5448.832905634094</v>
                </pt>
                <pt idx="178">
                  <v>5443.79553152447</v>
                </pt>
                <pt idx="179">
                  <v>5438.649286310955</v>
                </pt>
                <pt idx="180">
                  <v>5433.411711485315</v>
                </pt>
                <pt idx="181">
                  <v>5428.09384771076</v>
                </pt>
                <pt idx="182">
                  <v>5422.700149771262</v>
                </pt>
                <pt idx="183">
                  <v>5417.228549094604</v>
                </pt>
                <pt idx="184">
                  <v>5411.670661841408</v>
                </pt>
                <pt idx="185">
                  <v>5406.012136565577</v>
                </pt>
                <pt idx="186">
                  <v>5400.233131674641</v>
                </pt>
                <pt idx="187">
                  <v>5394.308909481113</v>
                </pt>
                <pt idx="188">
                  <v>5388.210530653798</v>
                </pt>
                <pt idx="189">
                  <v>5381.905630447442</v>
                </pt>
                <pt idx="190">
                  <v>5375.359256283574</v>
                </pt>
                <pt idx="191">
                  <v>5368.534745122956</v>
                </pt>
                <pt idx="192">
                  <v>5361.394618631632</v>
                </pt>
                <pt idx="193">
                  <v>5353.901474392038</v>
                </pt>
                <pt idx="194">
                  <v>5346.018852315779</v>
                </pt>
                <pt idx="195">
                  <v>5337.712056919468</v>
                </pt>
                <pt idx="196">
                  <v>5328.948918152922</v>
                </pt>
                <pt idx="197">
                  <v>5319.700475926949</v>
                </pt>
                <pt idx="198">
                  <v>5309.941576271011</v>
                </pt>
                <pt idx="199">
                  <v>5299.651370047362</v>
                </pt>
                <pt idx="200">
                  <v>5288.813708244073</v>
                </pt>
                <pt idx="201">
                  <v>5277.417430953986</v>
                </pt>
                <pt idx="202">
                  <v>5265.456550116173</v>
                </pt>
                <pt idx="203">
                  <v>5252.930328859119</v>
                </pt>
                <pt idx="204">
                  <v>5239.843262761747</v>
                </pt>
                <pt idx="205">
                  <v>5226.204970478212</v>
                </pt>
                <pt idx="206">
                  <v>5212.030002910717</v>
                </pt>
                <pt idx="207">
                  <v>5197.337581435408</v>
                </pt>
                <pt idx="208">
                  <v>5182.15127658146</v>
                </pt>
                <pt idx="209">
                  <v>5166.498639040893</v>
                </pt>
                <pt idx="210">
                  <v>5150.410794969203</v>
                </pt>
                <pt idx="211">
                  <v>5133.92201726006</v>
                </pt>
                <pt idx="212">
                  <v>5117.069283886007</v>
                </pt>
                <pt idx="213">
                  <v>5099.891833543499</v>
                </pt>
                <pt idx="214">
                  <v>5082.430727780868</v>
                </pt>
                <pt idx="215">
                  <v>5064.728427579559</v>
                </pt>
                <pt idx="216">
                  <v>5046.828391059098</v>
                </pt>
                <pt idx="217">
                  <v>5028.774697637855</v>
                </pt>
                <pt idx="218">
                  <v>5010.611702653559</v>
                </pt>
                <pt idx="219">
                  <v>4992.383725171678</v>
                </pt>
                <pt idx="220">
                  <v>4974.134770521344</v>
                </pt>
                <pt idx="221">
                  <v>4955.908288024653</v>
                </pt>
                <pt idx="222">
                  <v>4937.746963445518</v>
                </pt>
                <pt idx="223">
                  <v>4919.692544890799</v>
                </pt>
                <pt idx="224">
                  <v>4901.785700254289</v>
                </pt>
                <pt idx="225">
                  <v>4884.065903802221</v>
                </pt>
                <pt idx="226">
                  <v>4866.571349150892</v>
                </pt>
                <pt idx="227">
                  <v>4849.338885672342</v>
                </pt>
                <pt idx="228">
                  <v>4832.403975269064</v>
                </pt>
                <pt idx="229">
                  <v>4815.800666467486</v>
                </pt>
                <pt idx="230">
                  <v>4799.561582875675</v>
                </pt>
                <pt idx="231">
                  <v>4783.717923215784</v>
                </pt>
                <pt idx="232">
                  <v>4768.299470359377</v>
                </pt>
                <pt idx="233">
                  <v>4753.334607048062</v>
                </pt>
                <pt idx="234">
                  <v>4738.85033625806</v>
                </pt>
                <pt idx="235">
                  <v>4724.872304453064</v>
                </pt>
                <pt idx="236">
                  <v>4711.424826253924</v>
                </pt>
                <pt idx="237">
                  <v>4698.530909327687</v>
                </pt>
                <pt idx="238">
                  <v>4686.212278555446</v>
                </pt>
                <pt idx="239">
                  <v>4674.489398773457</v>
                </pt>
                <pt idx="240">
                  <v>4663.381495591821</v>
                </pt>
              </numCache>
            </numRef>
          </yVal>
          <smooth val="1"/>
        </ser>
        <ser>
          <idx val="2"/>
          <order val="2"/>
          <tx>
            <v>Corrected ocean boundary depth</v>
          </tx>
          <spPr>
            <a:ln xmlns:a="http://schemas.openxmlformats.org/drawingml/2006/main" w="18000">
              <a:solidFill>
                <a:srgbClr val="ED7D31"/>
              </a:solidFill>
              <a:prstDash val="solid"/>
            </a:ln>
          </spPr>
          <marker>
            <symbol val="none"/>
            <spPr>
              <a:ln xmlns:a="http://schemas.openxmlformats.org/drawingml/2006/main">
                <a:prstDash val="solid"/>
              </a:ln>
            </spPr>
          </marker>
          <xVal>
            <numRef>
              <f>Doppler_Depth_Data!$A$4:$A$244</f>
              <numCache>
                <formatCode>0.0</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Doppler_Depth_Data!$M$4:$M$244</f>
              <numCache>
                <formatCode>0.0</formatCode>
                <ptCount val="241"/>
                <pt idx="0">
                  <v>14538.34347690822</v>
                </pt>
                <pt idx="1">
                  <v>14548.76639119057</v>
                </pt>
                <pt idx="2">
                  <v>14557.33823698979</v>
                </pt>
                <pt idx="3">
                  <v>14562.90707081557</v>
                </pt>
                <pt idx="4">
                  <v>14573.12561824274</v>
                </pt>
                <pt idx="5">
                  <v>14578.3351405244</v>
                </pt>
                <pt idx="6">
                  <v>14585.99703021636</v>
                </pt>
                <pt idx="7">
                  <v>14592.49931637025</v>
                </pt>
                <pt idx="8">
                  <v>14595.55464426455</v>
                </pt>
                <pt idx="9">
                  <v>14602.69283930029</v>
                </pt>
                <pt idx="10">
                  <v>14606.3079662675</v>
                </pt>
                <pt idx="11">
                  <v>14609.09414977491</v>
                </pt>
                <pt idx="12">
                  <v>14613.71746526024</v>
                </pt>
                <pt idx="13">
                  <v>14615.55790110156</v>
                </pt>
                <pt idx="14">
                  <v>14618.82470459141</v>
                </pt>
                <pt idx="15">
                  <v>14621.22387189913</v>
                </pt>
                <pt idx="16">
                  <v>14622.53688870754</v>
                </pt>
                <pt idx="17">
                  <v>14622.37004851927</v>
                </pt>
                <pt idx="18">
                  <v>14625.90607681587</v>
                </pt>
                <pt idx="19">
                  <v>14628.0052334422</v>
                </pt>
                <pt idx="20">
                  <v>14626.01228630002</v>
                </pt>
                <pt idx="21">
                  <v>14629.04064905115</v>
                </pt>
                <pt idx="22">
                  <v>14628.21987874668</v>
                </pt>
                <pt idx="23">
                  <v>14628.86554299087</v>
                </pt>
                <pt idx="24">
                  <v>14630.34364620319</v>
                </pt>
                <pt idx="25">
                  <v>14628.54315116048</v>
                </pt>
                <pt idx="26">
                  <v>14628.93334131051</v>
                </pt>
                <pt idx="27">
                  <v>14627.80769209857</v>
                </pt>
                <pt idx="28">
                  <v>14628.6685888771</v>
                </pt>
                <pt idx="29">
                  <v>14628.01958806756</v>
                </pt>
                <pt idx="30">
                  <v>14629.08126933879</v>
                </pt>
                <pt idx="31">
                  <v>14627.9749848833</v>
                </pt>
                <pt idx="32">
                  <v>14625.91150427493</v>
                </pt>
                <pt idx="33">
                  <v>14621.98669408329</v>
                </pt>
                <pt idx="34">
                  <v>14623.69319889064</v>
                </pt>
                <pt idx="35">
                  <v>14620.91477545746</v>
                </pt>
                <pt idx="36">
                  <v>14619.80625925983</v>
                </pt>
                <pt idx="37">
                  <v>14617.02228465411</v>
                </pt>
                <pt idx="38">
                  <v>14613.6232678051</v>
                </pt>
                <pt idx="39">
                  <v>14608.97451746299</v>
                </pt>
                <pt idx="40">
                  <v>14605.55495084827</v>
                </pt>
                <pt idx="41">
                  <v>14602.69109367549</v>
                </pt>
                <pt idx="42">
                  <v>14602.7489722562</v>
                </pt>
                <pt idx="43">
                  <v>14596.90416266791</v>
                </pt>
                <pt idx="44">
                  <v>14596.29580163658</v>
                </pt>
                <pt idx="45">
                  <v>14589.65567411958</v>
                </pt>
                <pt idx="46">
                  <v>14588.80601610416</v>
                </pt>
                <pt idx="47">
                  <v>14583.85339151919</v>
                </pt>
                <pt idx="48">
                  <v>14582.10262217315</v>
                </pt>
                <pt idx="49">
                  <v>14580.28494682638</v>
                </pt>
                <pt idx="50">
                  <v>14581.12932560947</v>
                </pt>
                <pt idx="51">
                  <v>14576.8576320088</v>
                </pt>
                <pt idx="52">
                  <v>14577.62874792324</v>
                </pt>
                <pt idx="53">
                  <v>14578.09256002349</v>
                </pt>
                <pt idx="54">
                  <v>14578.46664658259</v>
                </pt>
                <pt idx="55">
                  <v>14580.08569704939</v>
                </pt>
                <pt idx="56">
                  <v>14584.95207076056</v>
                </pt>
                <pt idx="57">
                  <v>14587.05723435159</v>
                </pt>
                <pt idx="58">
                  <v>14592.07610302669</v>
                </pt>
                <pt idx="59">
                  <v>14599.55328296697</v>
                </pt>
                <pt idx="60">
                  <v>14605.92076461545</v>
                </pt>
                <pt idx="61">
                  <v>14614.27394913712</v>
                </pt>
                <pt idx="62">
                  <v>14621.07346664605</v>
                </pt>
                <pt idx="63">
                  <v>14632.4426235159</v>
                </pt>
                <pt idx="64">
                  <v>14641.12386677761</v>
                </pt>
                <pt idx="65">
                  <v>14653.31124471121</v>
                </pt>
                <pt idx="66">
                  <v>14665.03655669068</v>
                </pt>
                <pt idx="67">
                  <v>14676.33880995204</v>
                </pt>
                <pt idx="68">
                  <v>14691.24974060257</v>
                </pt>
                <pt idx="69">
                  <v>14704.33755909023</v>
                </pt>
                <pt idx="70">
                  <v>14719.83615226987</v>
                </pt>
                <pt idx="71">
                  <v>14732.27105346808</v>
                </pt>
                <pt idx="72">
                  <v>14748.89372234097</v>
                </pt>
                <pt idx="73">
                  <v>14764.46311292151</v>
                </pt>
                <pt idx="74">
                  <v>14780.79352174394</v>
                </pt>
                <pt idx="75">
                  <v>14797.70065261399</v>
                </pt>
                <pt idx="76">
                  <v>14812.19990504116</v>
                </pt>
                <pt idx="77">
                  <v>14829.43520052092</v>
                </pt>
                <pt idx="78">
                  <v>14851.67443251006</v>
                </pt>
                <pt idx="79">
                  <v>14869.04948670286</v>
                </pt>
                <pt idx="80">
                  <v>14891.43606220631</v>
                </pt>
                <pt idx="81">
                  <v>14910.1945634452</v>
                </pt>
                <pt idx="82">
                  <v>14932.18463530832</v>
                </pt>
                <pt idx="83">
                  <v>14956.62321910731</v>
                </pt>
                <pt idx="84">
                  <v>14977.22515424656</v>
                </pt>
                <pt idx="85">
                  <v>15001.39789080635</v>
                </pt>
                <pt idx="86">
                  <v>15029.03546818499</v>
                </pt>
                <pt idx="87">
                  <v>15054.19542273615</v>
                </pt>
                <pt idx="88">
                  <v>15076.99559977411</v>
                </pt>
                <pt idx="89">
                  <v>15105.0514485375</v>
                </pt>
                <pt idx="90">
                  <v>15130.78865834882</v>
                </pt>
                <pt idx="91">
                  <v>15157.2953150598</v>
                </pt>
                <pt idx="92">
                  <v>15185.96939296339</v>
                </pt>
                <pt idx="93">
                  <v>15214.64029923832</v>
                </pt>
                <pt idx="94">
                  <v>15241.28669712613</v>
                </pt>
                <pt idx="95">
                  <v>15267.88536924082</v>
                </pt>
                <pt idx="96">
                  <v>15298.41367837705</v>
                </pt>
                <pt idx="97">
                  <v>15324.61410345121</v>
                </pt>
                <pt idx="98">
                  <v>15353.31186441483</v>
                </pt>
                <pt idx="99">
                  <v>15381.48908457665</v>
                </pt>
                <pt idx="100">
                  <v>15410.50874521312</v>
                </pt>
                <pt idx="101">
                  <v>15439.79021897657</v>
                </pt>
                <pt idx="102">
                  <v>15467.42057754804</v>
                </pt>
                <pt idx="103">
                  <v>15499.09132522038</v>
                </pt>
                <pt idx="104">
                  <v>15525.64240190194</v>
                </pt>
                <pt idx="105">
                  <v>15554.79313941637</v>
                </pt>
                <pt idx="106">
                  <v>15586.69843418237</v>
                </pt>
                <pt idx="107">
                  <v>15612.6201016897</v>
                </pt>
                <pt idx="108">
                  <v>15641.05910048065</v>
                </pt>
                <pt idx="109">
                  <v>15669.38478023053</v>
                </pt>
                <pt idx="110">
                  <v>15697.23436626742</v>
                </pt>
                <pt idx="111">
                  <v>15723.47377804967</v>
                </pt>
                <pt idx="112">
                  <v>15748.28735388548</v>
                </pt>
                <pt idx="113">
                  <v>15775.78142161981</v>
                </pt>
                <pt idx="114">
                  <v>15797.51252319704</v>
                </pt>
                <pt idx="115">
                  <v>15820.51895373562</v>
                </pt>
                <pt idx="116">
                  <v>15840.76376682924</v>
                </pt>
                <pt idx="117">
                  <v>15862.97434545136</v>
                </pt>
                <pt idx="118">
                  <v>15882.25978742723</v>
                </pt>
                <pt idx="119">
                  <v>15897.37984802641</v>
                </pt>
                <pt idx="120">
                  <v>15915.34978072191</v>
                </pt>
                <pt idx="121">
                  <v>15932.89954867819</v>
                </pt>
                <pt idx="122">
                  <v>15947.69149082374</v>
                </pt>
                <pt idx="123">
                  <v>15960.82683579813</v>
                </pt>
                <pt idx="124">
                  <v>15973.127659707</v>
                </pt>
                <pt idx="125">
                  <v>15984.67483225271</v>
                </pt>
                <pt idx="126">
                  <v>15999.03947108472</v>
                </pt>
                <pt idx="127">
                  <v>16006.80700146982</v>
                </pt>
                <pt idx="128">
                  <v>16017.23599184729</v>
                </pt>
                <pt idx="129">
                  <v>16025.32999046624</v>
                </pt>
                <pt idx="130">
                  <v>16035.97515428211</v>
                </pt>
                <pt idx="131">
                  <v>16043.92889915282</v>
                </pt>
                <pt idx="132">
                  <v>16050.16829622489</v>
                </pt>
                <pt idx="133">
                  <v>16055.64884283196</v>
                </pt>
                <pt idx="134">
                  <v>16057.18659818214</v>
                </pt>
                <pt idx="135">
                  <v>16063.19705852591</v>
                </pt>
                <pt idx="136">
                  <v>16064.49663999133</v>
                </pt>
                <pt idx="137">
                  <v>16066.12898919312</v>
                </pt>
                <pt idx="138">
                  <v>16063.80924325645</v>
                </pt>
                <pt idx="139">
                  <v>16060.87573901286</v>
                </pt>
                <pt idx="140">
                  <v>16059.65300237692</v>
                </pt>
                <pt idx="141">
                  <v>16056.09737146301</v>
                </pt>
                <pt idx="142">
                  <v>16048.05644574272</v>
                </pt>
                <pt idx="143">
                  <v>16041.24963023539</v>
                </pt>
                <pt idx="144">
                  <v>16033.39882339176</v>
                </pt>
                <pt idx="145">
                  <v>16021.16122749556</v>
                </pt>
                <pt idx="146">
                  <v>16010.08199680499</v>
                </pt>
                <pt idx="147">
                  <v>15999.92076991478</v>
                </pt>
                <pt idx="148">
                  <v>15985.32661425429</v>
                </pt>
                <pt idx="149">
                  <v>15969.73928107725</v>
                </pt>
                <pt idx="150">
                  <v>15955.78400430043</v>
                </pt>
                <pt idx="151">
                  <v>15939.04875066978</v>
                </pt>
                <pt idx="152">
                  <v>15920.13535369901</v>
                </pt>
                <pt idx="153">
                  <v>15900.08870023362</v>
                </pt>
                <pt idx="154">
                  <v>15880.39999145499</v>
                </pt>
                <pt idx="155">
                  <v>15857.99823216511</v>
                </pt>
                <pt idx="156">
                  <v>15835.43270592218</v>
                </pt>
                <pt idx="157">
                  <v>15813.18842976782</v>
                </pt>
                <pt idx="158">
                  <v>15787.56166940682</v>
                </pt>
                <pt idx="159">
                  <v>15762.32312182864</v>
                </pt>
                <pt idx="160">
                  <v>15737.09589387018</v>
                </pt>
                <pt idx="161">
                  <v>15711.17125385385</v>
                </pt>
                <pt idx="162">
                  <v>15685.10856874388</v>
                </pt>
                <pt idx="163">
                  <v>15658.02240777977</v>
                </pt>
                <pt idx="164">
                  <v>15630.33000525226</v>
                </pt>
                <pt idx="165">
                  <v>15603.43244811026</v>
                </pt>
                <pt idx="166">
                  <v>15576.00628557779</v>
                </pt>
                <pt idx="167">
                  <v>15548.58002264164</v>
                </pt>
                <pt idx="168">
                  <v>15518.47278025502</v>
                </pt>
                <pt idx="169">
                  <v>15493.13158103505</v>
                </pt>
                <pt idx="170">
                  <v>15463.49249388501</v>
                </pt>
                <pt idx="171">
                  <v>15438.1856295818</v>
                </pt>
                <pt idx="172">
                  <v>15409.14531624273</v>
                </pt>
                <pt idx="173">
                  <v>15380.20034267976</v>
                </pt>
                <pt idx="174">
                  <v>15355.91630440495</v>
                </pt>
                <pt idx="175">
                  <v>15327.74026248106</v>
                </pt>
                <pt idx="176">
                  <v>15301.84079337318</v>
                </pt>
                <pt idx="177">
                  <v>15272.83375718313</v>
                </pt>
                <pt idx="178">
                  <v>15247.47104989116</v>
                </pt>
                <pt idx="179">
                  <v>15221.48646694637</v>
                </pt>
                <pt idx="180">
                  <v>15193.62383841618</v>
                </pt>
                <pt idx="181">
                  <v>15167.92499642925</v>
                </pt>
                <pt idx="182">
                  <v>15140.05782058526</v>
                </pt>
                <pt idx="183">
                  <v>15115.74692609539</v>
                </pt>
                <pt idx="184">
                  <v>15087.81999177935</v>
                </pt>
                <pt idx="185">
                  <v>15060.40759266279</v>
                </pt>
                <pt idx="186">
                  <v>15034.5367105507</v>
                </pt>
                <pt idx="187">
                  <v>15008.91650069474</v>
                </pt>
                <pt idx="188">
                  <v>14981.50285514281</v>
                </pt>
                <pt idx="189">
                  <v>14956.29351283138</v>
                </pt>
                <pt idx="190">
                  <v>14933.44947800909</v>
                </pt>
                <pt idx="191">
                  <v>14910.21667262564</v>
                </pt>
                <pt idx="192">
                  <v>14886.46343791321</v>
                </pt>
                <pt idx="193">
                  <v>14861.55856302947</v>
                </pt>
                <pt idx="194">
                  <v>14840.11000591201</v>
                </pt>
                <pt idx="195">
                  <v>14819.34158378539</v>
                </pt>
                <pt idx="196">
                  <v>14799.57608673056</v>
                </pt>
                <pt idx="197">
                  <v>14776.78943004736</v>
                </pt>
                <pt idx="198">
                  <v>14759.99230717166</v>
                </pt>
                <pt idx="199">
                  <v>14743.37511964418</v>
                </pt>
                <pt idx="200">
                  <v>14726.19286852387</v>
                </pt>
                <pt idx="201">
                  <v>14711.22682879127</v>
                </pt>
                <pt idx="202">
                  <v>14699.88132053898</v>
                </pt>
                <pt idx="203">
                  <v>14687.00416442318</v>
                </pt>
                <pt idx="204">
                  <v>14673.65175963927</v>
                </pt>
                <pt idx="205">
                  <v>14662.97358879341</v>
                </pt>
                <pt idx="206">
                  <v>14653.27197573326</v>
                </pt>
                <pt idx="207">
                  <v>14645.69265746226</v>
                </pt>
                <pt idx="208">
                  <v>14638.15716894972</v>
                </pt>
                <pt idx="209">
                  <v>14633.28081281214</v>
                </pt>
                <pt idx="210">
                  <v>14626.91542968079</v>
                </pt>
                <pt idx="211">
                  <v>14618.90219150512</v>
                </pt>
                <pt idx="212">
                  <v>14615.1454127267</v>
                </pt>
                <pt idx="213">
                  <v>14612.1731342101</v>
                </pt>
                <pt idx="214">
                  <v>14607.70190007645</v>
                </pt>
                <pt idx="215">
                  <v>14604.63710024031</v>
                </pt>
                <pt idx="216">
                  <v>14598.23820003854</v>
                </pt>
                <pt idx="217">
                  <v>14596.39717703159</v>
                </pt>
                <pt idx="218">
                  <v>14594.33019373929</v>
                </pt>
                <pt idx="219">
                  <v>14591.31268234764</v>
                </pt>
                <pt idx="220">
                  <v>14589.81614188269</v>
                </pt>
                <pt idx="221">
                  <v>14585.72444035964</v>
                </pt>
                <pt idx="222">
                  <v>14585.16578911104</v>
                </pt>
                <pt idx="223">
                  <v>14581.93601801468</v>
                </pt>
                <pt idx="224">
                  <v>14581.26702888652</v>
                </pt>
                <pt idx="225">
                  <v>14582.44551255912</v>
                </pt>
                <pt idx="226">
                  <v>14580.86299526483</v>
                </pt>
                <pt idx="227">
                  <v>14582.68974091154</v>
                </pt>
                <pt idx="228">
                  <v>14584.40288243893</v>
                </pt>
                <pt idx="229">
                  <v>14587.13580263194</v>
                </pt>
                <pt idx="230">
                  <v>14587.76637498494</v>
                </pt>
                <pt idx="231">
                  <v>14591.0851930457</v>
                </pt>
                <pt idx="232">
                  <v>14593.12513812609</v>
                </pt>
                <pt idx="233">
                  <v>14595.45983017993</v>
                </pt>
                <pt idx="234">
                  <v>14596.84593445949</v>
                </pt>
                <pt idx="235">
                  <v>14602.91442084514</v>
                </pt>
                <pt idx="236">
                  <v>14603.59627183019</v>
                </pt>
                <pt idx="237">
                  <v>14607.41219622474</v>
                </pt>
                <pt idx="238">
                  <v>14609.56219691406</v>
                </pt>
                <pt idx="239">
                  <v>14615.86230736455</v>
                </pt>
                <pt idx="240">
                  <v>14617.13872788696</v>
                </pt>
              </numCache>
            </numRef>
          </yVal>
          <smooth val="1"/>
        </ser>
        <dLbls>
          <showLegendKey val="0"/>
          <showVal val="0"/>
          <showCatName val="0"/>
          <showSerName val="0"/>
          <showPercent val="0"/>
          <showBubbleSize val="0"/>
        </dLbls>
        <axId val="10"/>
        <axId val="20"/>
      </scatterChart>
      <valAx>
        <axId val="10"/>
        <scaling>
          <orientation val="minMax"/>
        </scaling>
        <delete val="1"/>
        <axPos val="t"/>
        <majorGridlines/>
        <title>
          <tx>
            <rich>
              <a:bodyPr xmlns:a="http://schemas.openxmlformats.org/drawingml/2006/main"/>
              <a:lstStyle xmlns:a="http://schemas.openxmlformats.org/drawingml/2006/main"/>
              <a:p xmlns:a="http://schemas.openxmlformats.org/drawingml/2006/main">
                <a:pPr>
                  <a:defRPr/>
                </a:pPr>
                <a:r>
                  <a:t>Along-track position x (km)</a:t>
                </a:r>
              </a:p>
            </rich>
          </tx>
          <overlay val="1"/>
        </title>
        <numFmt formatCode="0.0" sourceLinked="1"/>
        <majorTickMark val="none"/>
        <minorTickMark val="none"/>
        <tickLblPos val="nextTo"/>
        <crossAx val="20"/>
        <crosses val="autoZero"/>
        <crossBetween val="midCat"/>
      </valAx>
      <valAx>
        <axId val="20"/>
        <scaling>
          <orientation val="maxMin"/>
        </scaling>
        <delete val="1"/>
        <axPos val="r"/>
        <majorGridlines/>
        <title>
          <tx>
            <rich>
              <a:bodyPr xmlns:a="http://schemas.openxmlformats.org/drawingml/2006/main"/>
              <a:lstStyle xmlns:a="http://schemas.openxmlformats.org/drawingml/2006/main"/>
              <a:p xmlns:a="http://schemas.openxmlformats.org/drawingml/2006/main">
                <a:pPr>
                  <a:defRPr/>
                </a:pPr>
                <a:r>
                  <a:t>Depth below surface (m, positive down)</a:t>
                </a:r>
              </a:p>
            </rich>
          </tx>
          <overlay val="1"/>
        </title>
        <numFmt formatCode="0.0" sourceLinked="1"/>
        <majorTickMark val="none"/>
        <minorTickMark val="none"/>
        <tickLblPos val="nextTo"/>
        <crossAx val="10"/>
        <crosses val="max"/>
        <crossBetween val="midCat"/>
      </valAx>
    </plotArea>
    <legend>
      <legendPos val="b"/>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 Type="http://schemas.openxmlformats.org/officeDocument/2006/relationships/chart" Target="/xl/charts/chart15.xml" Id="rId7"/><Relationship Type="http://schemas.openxmlformats.org/officeDocument/2006/relationships/chart" Target="/xl/charts/chart16.xml" Id="rId8"/></Relationships>
</file>

<file path=xl/drawings/_rels/drawing3.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 Type="http://schemas.openxmlformats.org/officeDocument/2006/relationships/chart" Target="/xl/charts/chart20.xml" Id="rId4"/></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twoCellAnchor>
    <from>
      <col>0</col>
      <colOff>0</colOff>
      <row>28</row>
      <rowOff>0</rowOff>
    </from>
    <to>
      <col>9</col>
      <colOff>76200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76200</colOff>
      <row>28</row>
      <rowOff>0</rowOff>
    </from>
    <to>
      <col>20</col>
      <colOff>563880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76200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76200</colOff>
      <row>49</row>
      <rowOff>0</rowOff>
    </from>
    <to>
      <col>20</col>
      <colOff>563880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1</rowOff>
    </from>
    <to>
      <col>9</col>
      <colOff>76200</colOff>
      <row>89</row>
      <rowOff>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76200</colOff>
      <row>70</row>
      <rowOff>1</rowOff>
    </from>
    <to>
      <col>20</col>
      <colOff>563880</colOff>
      <row>89</row>
      <rowOff>1</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76200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76200</colOff>
      <row>91</row>
      <rowOff>0</rowOff>
    </from>
    <to>
      <col>20</col>
      <colOff>563880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3.xml><?xml version="1.0" encoding="utf-8"?>
<wsDr xmlns="http://schemas.openxmlformats.org/drawingml/2006/spreadsheetDrawing">
  <oneCellAnchor>
    <from>
      <col>0</col>
      <colOff>0</colOff>
      <row>13</row>
      <rowOff>0</rowOff>
    </from>
    <ext cx="8568000" cy="367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13</row>
      <rowOff>0</rowOff>
    </from>
    <ext cx="8568000" cy="367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33</row>
      <rowOff>0</rowOff>
    </from>
    <ext cx="8568000" cy="367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33</row>
      <rowOff>0</rowOff>
    </from>
    <ext cx="8568000" cy="367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workbookViewId="0">
      <selection activeCell="A1" sqref="A1:H1"/>
    </sheetView>
  </sheetViews>
  <sheetFormatPr baseColWidth="8" defaultRowHeight="13.8"/>
  <cols>
    <col width="31" customWidth="1" style="63" min="1" max="1"/>
    <col width="13" customWidth="1" style="63" min="2" max="2"/>
    <col width="9" customWidth="1" style="63" min="3" max="3"/>
    <col width="34" customWidth="1" style="63" min="4" max="4"/>
    <col width="14" customWidth="1" style="63" min="5" max="5"/>
    <col width="18" customWidth="1" style="63" min="6" max="6"/>
    <col width="14" customWidth="1" style="63" min="7" max="8"/>
    <col width="28" customWidth="1" style="63" min="9" max="9"/>
    <col width="16" customWidth="1" style="63" min="10" max="18"/>
  </cols>
  <sheetData>
    <row r="1" ht="21" customHeight="1" s="63">
      <c r="A1" s="62" t="inlineStr">
        <is>
          <t>Parabolic Motion Radar + Topography Parameter Model</t>
        </is>
      </c>
    </row>
    <row r="2" ht="13.95" customHeight="1" s="63">
      <c r="A2" s="68"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s="63">
      <c r="A4" s="59" t="inlineStr">
        <is>
          <t>Key Output Results</t>
        </is>
      </c>
      <c r="B4" s="60" t="n"/>
      <c r="C4" s="60" t="n"/>
      <c r="D4" s="61" t="n"/>
    </row>
    <row r="5">
      <c r="A5" s="2" t="inlineStr">
        <is>
          <t>Output</t>
        </is>
      </c>
      <c r="B5" s="2" t="inlineStr">
        <is>
          <t>Value</t>
        </is>
      </c>
      <c r="C5" s="2" t="inlineStr">
        <is>
          <t>Unit</t>
        </is>
      </c>
      <c r="D5" s="2" t="inlineStr">
        <is>
          <t>What it means</t>
        </is>
      </c>
    </row>
    <row r="6" ht="39.45" customHeight="1" s="63">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s="63">
      <c r="A8" s="1" t="inlineStr">
        <is>
          <t>Topo apparent depth at mid-pass</t>
        </is>
      </c>
      <c r="B8" s="11">
        <f>Model_Data!AC122</f>
        <v/>
      </c>
      <c r="C8" s="1" t="inlineStr">
        <is>
          <t>m</t>
        </is>
      </c>
      <c r="D8" s="1" t="inlineStr">
        <is>
          <t>Apparent depth after terrain height changes the range geometry.</t>
        </is>
      </c>
    </row>
    <row r="9" ht="27.6" customHeight="1" s="63">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s="63">
      <c r="A11" s="1" t="inlineStr">
        <is>
          <t>Topo VHF interferometric phase</t>
        </is>
      </c>
      <c r="B11" s="11">
        <f>Model_Data!AF122</f>
        <v/>
      </c>
      <c r="C11" s="1" t="inlineStr">
        <is>
          <t>deg</t>
        </is>
      </c>
      <c r="D11" s="1" t="inlineStr">
        <is>
          <t>VHF phase after topography changes the look geometry.</t>
        </is>
      </c>
    </row>
    <row r="12" ht="26.25" customHeight="1" s="63">
      <c r="A12" s="1" t="inlineStr">
        <is>
          <t>Max target terrain height</t>
        </is>
      </c>
      <c r="B12" s="11">
        <f>MAX(Model_Data!Y2:Y242)</f>
        <v/>
      </c>
      <c r="C12" s="1" t="inlineStr">
        <is>
          <t>m</t>
        </is>
      </c>
      <c r="D12" s="1" t="inlineStr">
        <is>
          <t>Highest modeled terrain at the side-offset target path.</t>
        </is>
      </c>
    </row>
    <row r="13" ht="26.25" customHeight="1" s="63">
      <c r="A13" s="1" t="inlineStr">
        <is>
          <t>Min target terrain height</t>
        </is>
      </c>
      <c r="B13" s="11">
        <f>MIN(Model_Data!Y2:Y242)</f>
        <v/>
      </c>
      <c r="C13" s="1" t="inlineStr">
        <is>
          <t>m</t>
        </is>
      </c>
      <c r="D13" s="1" t="inlineStr">
        <is>
          <t>Lowest modeled terrain at the side-offset target path.</t>
        </is>
      </c>
    </row>
    <row r="14" ht="26.25" customHeight="1" s="63">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s="63">
      <c r="A15" s="1" t="inlineStr">
        <is>
          <t>Max topo VHF Doppler magnitude</t>
        </is>
      </c>
      <c r="B15" s="11">
        <f>MAX(Model_Data!AO2:AO242)</f>
        <v/>
      </c>
      <c r="C15" s="1" t="inlineStr">
        <is>
          <t>Hz</t>
        </is>
      </c>
      <c r="D15" s="1" t="inlineStr">
        <is>
          <t>Largest VHF Doppler after topography is included.</t>
        </is>
      </c>
    </row>
    <row r="16" ht="26.25" customHeight="1" s="63">
      <c r="A16" s="1" t="inlineStr">
        <is>
          <t>Simple minimum PRF with topo</t>
        </is>
      </c>
      <c r="B16" s="11">
        <f>2*B15</f>
        <v/>
      </c>
      <c r="C16" s="1" t="inlineStr">
        <is>
          <t>Hz</t>
        </is>
      </c>
      <c r="D16" s="1" t="inlineStr">
        <is>
          <t>Twice max topo VHF Doppler, a simple no-alias floor.</t>
        </is>
      </c>
    </row>
    <row r="17" ht="26.25" customHeight="1" s="63">
      <c r="A17" s="1" t="inlineStr">
        <is>
          <t>Topo depth uncertainty band</t>
        </is>
      </c>
      <c r="B17" s="11">
        <f>Model_Data!AQ122</f>
        <v/>
      </c>
      <c r="C17" s="1" t="inlineStr">
        <is>
          <t>m</t>
        </is>
      </c>
      <c r="D17" s="1" t="inlineStr">
        <is>
          <t>Representative vertical uncertainty converted to apparent-depth uncertainty.</t>
        </is>
      </c>
    </row>
    <row r="19" ht="15.75" customHeight="1" s="63">
      <c r="A19" s="59" t="inlineStr">
        <is>
          <t>PRF Choices</t>
        </is>
      </c>
      <c r="B19" s="60" t="n"/>
      <c r="C19" s="60" t="n"/>
      <c r="D19" s="60" t="n"/>
      <c r="E19" s="60" t="n"/>
      <c r="F19" s="61" t="n"/>
    </row>
    <row r="20" ht="26.25" customHeight="1" s="63">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s="63">
      <c r="A21" s="9">
        <f>PRF_Results!A4</f>
        <v/>
      </c>
      <c r="B21" s="9">
        <f>PRF_Results!B4</f>
        <v/>
      </c>
      <c r="C21" s="9">
        <f>PRF_Results!C4</f>
        <v/>
      </c>
      <c r="D21" s="9">
        <f>PRF_Results!D4</f>
        <v/>
      </c>
      <c r="E21" s="9">
        <f>PRF_Results!E4</f>
        <v/>
      </c>
      <c r="F21" s="1">
        <f>PRF_Results!F4</f>
        <v/>
      </c>
    </row>
    <row r="22" ht="26.25" customHeight="1" s="63">
      <c r="A22" s="9">
        <f>PRF_Results!A5</f>
        <v/>
      </c>
      <c r="B22" s="9">
        <f>PRF_Results!B5</f>
        <v/>
      </c>
      <c r="C22" s="9">
        <f>PRF_Results!C5</f>
        <v/>
      </c>
      <c r="D22" s="9">
        <f>PRF_Results!D5</f>
        <v/>
      </c>
      <c r="E22" s="9">
        <f>PRF_Results!E5</f>
        <v/>
      </c>
      <c r="F22" s="1">
        <f>PRF_Results!F5</f>
        <v/>
      </c>
    </row>
    <row r="23" ht="26.25" customHeight="1" s="63">
      <c r="A23" s="9">
        <f>PRF_Results!A6</f>
        <v/>
      </c>
      <c r="B23" s="9">
        <f>PRF_Results!B6</f>
        <v/>
      </c>
      <c r="C23" s="9">
        <f>PRF_Results!C6</f>
        <v/>
      </c>
      <c r="D23" s="9">
        <f>PRF_Results!D6</f>
        <v/>
      </c>
      <c r="E23" s="9">
        <f>PRF_Results!E6</f>
        <v/>
      </c>
      <c r="F23" s="1">
        <f>PRF_Results!F6</f>
        <v/>
      </c>
    </row>
    <row r="25" ht="15.75" customHeight="1" s="63">
      <c r="A25" s="59" t="inlineStr">
        <is>
          <t>How to read this model</t>
        </is>
      </c>
      <c r="B25" s="60" t="n"/>
      <c r="C25" s="60" t="n"/>
      <c r="D25" s="60" t="n"/>
      <c r="E25" s="60" t="n"/>
      <c r="F25" s="60" t="n"/>
      <c r="G25" s="60" t="n"/>
      <c r="H25" s="61" t="n"/>
    </row>
    <row r="26" ht="13.95" customHeight="1" s="63">
      <c r="A26" s="67"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60" t="n"/>
      <c r="C26" s="60" t="n"/>
      <c r="D26" s="60" t="n"/>
      <c r="E26" s="60" t="n"/>
      <c r="F26" s="60" t="n"/>
      <c r="G26" s="60" t="n"/>
      <c r="H26" s="61" t="n"/>
    </row>
    <row r="114" ht="15.75" customHeight="1" s="63">
      <c r="A114" s="59" t="inlineStr">
        <is>
          <t>Paper Pass Scenario Comparison</t>
        </is>
      </c>
      <c r="B114" s="60" t="n"/>
      <c r="C114" s="60" t="n"/>
      <c r="D114" s="60" t="n"/>
      <c r="E114" s="60" t="n"/>
      <c r="F114" s="60" t="n"/>
      <c r="G114" s="60" t="n"/>
      <c r="H114" s="60" t="n"/>
      <c r="I114" s="6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5" customHeight="1" s="63">
      <c r="A120" s="5" t="inlineStr">
        <is>
          <t>Scenario note</t>
        </is>
      </c>
      <c r="B120" s="65" t="inlineStr">
        <is>
          <t>Paper numbers are converted into this workbook's simplified parabola so the outcomes can be compared. The paper states altitude ranges and groundtrack requirements, not an exact parabolic spacecraft trajectory.</t>
        </is>
      </c>
      <c r="C120" s="60" t="n"/>
      <c r="D120" s="60" t="n"/>
      <c r="E120" s="60" t="n"/>
      <c r="F120" s="60" t="n"/>
      <c r="G120" s="60" t="n"/>
      <c r="H120" s="60" t="n"/>
      <c r="I120" s="61" t="n"/>
    </row>
    <row r="122" ht="27" customHeight="1" s="63">
      <c r="A122" s="66" t="inlineStr">
        <is>
          <t>Quick Graph Guide</t>
        </is>
      </c>
    </row>
    <row r="123" ht="27" customHeight="1" s="63">
      <c r="A123" s="64" t="inlineStr">
        <is>
          <t>Graph</t>
        </is>
      </c>
      <c r="B123" s="64" t="inlineStr">
        <is>
          <t>What it is trying to show</t>
        </is>
      </c>
      <c r="C123" s="57" t="n"/>
      <c r="D123" s="57" t="n"/>
      <c r="E123" s="58" t="n"/>
      <c r="F123" s="64" t="inlineStr">
        <is>
          <t>How to read the baseline</t>
        </is>
      </c>
      <c r="G123" s="57" t="n"/>
      <c r="H123" s="57" t="n"/>
      <c r="I123" s="58" t="n"/>
    </row>
    <row r="124" ht="27" customHeight="1" s="63">
      <c r="A124" s="16" t="inlineStr">
        <is>
          <t>Apparent depth</t>
        </is>
      </c>
      <c r="B124" s="56" t="inlineStr">
        <is>
          <t>Motion and topography change the apparent radar depth relative to the nadir reference.</t>
        </is>
      </c>
      <c r="C124" s="57" t="n"/>
      <c r="D124" s="57" t="n"/>
      <c r="E124" s="58" t="n"/>
      <c r="F124" s="56" t="inlineStr">
        <is>
          <t>Grey zero line is a reference, not a plotted terrain/run result.</t>
        </is>
      </c>
      <c r="G124" s="57" t="n"/>
      <c r="H124" s="57" t="n"/>
      <c r="I124" s="58" t="n"/>
    </row>
    <row r="125" ht="27" customHeight="1" s="63">
      <c r="A125" s="16" t="inlineStr">
        <is>
          <t>Surface height</t>
        </is>
      </c>
      <c r="B125" s="56" t="inlineStr">
        <is>
          <t>Shows the generated topography used as the reference floor, plus the off-nadir target and nadir terrain heights. The satellite path is curved/parabolic, not flat.</t>
        </is>
      </c>
      <c r="C125" s="57" t="n"/>
      <c r="D125" s="57" t="n"/>
      <c r="E125" s="58" t="n"/>
      <c r="F125" s="56" t="inlineStr">
        <is>
          <t>Grey floor now follows the generated topography instead of 0 m; colored lines show target and nadir terrain.</t>
        </is>
      </c>
      <c r="G125" s="57" t="n"/>
      <c r="H125" s="57" t="n"/>
      <c r="I125" s="58" t="n"/>
    </row>
    <row r="126" ht="27" customHeight="1" s="63">
      <c r="A126" s="16" t="inlineStr">
        <is>
          <t>Doppler</t>
        </is>
      </c>
      <c r="B126" s="56" t="inlineStr">
        <is>
          <t>Range-rate-driven VHF/HF Doppler, with flat geometry compared against topography-adjusted geometry.</t>
        </is>
      </c>
      <c r="C126" s="57" t="n"/>
      <c r="D126" s="57" t="n"/>
      <c r="E126" s="58" t="n"/>
      <c r="F126" s="56" t="inlineStr">
        <is>
          <t>Crossing 0 Hz means the radial motion changes sign near closest approach.</t>
        </is>
      </c>
      <c r="G126" s="57" t="n"/>
      <c r="H126" s="57" t="n"/>
      <c r="I126" s="58" t="n"/>
    </row>
    <row r="127" ht="27" customHeight="1" s="63">
      <c r="A127" s="16" t="inlineStr">
        <is>
          <t>Motion-only / scenarios</t>
        </is>
      </c>
      <c r="B127" s="56" t="inlineStr">
        <is>
          <t>The motion-only chart is a radar reading from flat ground. It is not ground height; the curve comes from satellite path and slant-range geometry.</t>
        </is>
      </c>
      <c r="C127" s="57" t="n"/>
      <c r="D127" s="57" t="n"/>
      <c r="E127" s="58" t="n"/>
      <c r="F127" s="56" t="inlineStr">
        <is>
          <t>Scenario baselines are grey reference floors; they are intentionally not orange model lines.</t>
        </is>
      </c>
      <c r="G127" s="57" t="n"/>
      <c r="H127" s="57" t="n"/>
      <c r="I127" s="58" t="n"/>
    </row>
    <row r="128" ht="27" customHeight="1" s="63">
      <c r="A128" s="16" t="inlineStr">
        <is>
          <t>Detailed notes</t>
        </is>
      </c>
      <c r="B128" s="56" t="inlineStr">
        <is>
          <t>See the Graph_Guide tab for every chart, source range, formula basis, and audit status.</t>
        </is>
      </c>
      <c r="C128" s="57" t="n"/>
      <c r="D128" s="57" t="n"/>
      <c r="E128" s="58" t="n"/>
      <c r="F128" s="56" t="inlineStr">
        <is>
          <t>Checks!B4:B23 remains the formula-health checklist.</t>
        </is>
      </c>
      <c r="G128" s="57" t="n"/>
      <c r="H128" s="57" t="n"/>
      <c r="I128" s="58"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A26:H26"/>
    <mergeCell ref="F124:I124"/>
    <mergeCell ref="F127:I127"/>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3.8"/>
  <cols>
    <col width="31" customWidth="1" style="63" min="1" max="1"/>
    <col width="13" customWidth="1" style="63" min="2" max="2"/>
    <col width="9" customWidth="1" style="63" min="3" max="3"/>
    <col width="34" customWidth="1" style="63" min="4" max="4"/>
    <col width="14" customWidth="1" style="63" min="5" max="5"/>
    <col width="18" customWidth="1" style="63" min="6" max="6"/>
    <col width="14" customWidth="1" style="63" min="7" max="7"/>
    <col width="13" customWidth="1" style="63" min="8" max="8"/>
    <col width="28" customWidth="1" style="63" min="9" max="9"/>
    <col width="16" customWidth="1" style="63" min="10" max="10"/>
    <col width="13" customWidth="1" style="63" min="11" max="18"/>
  </cols>
  <sheetData>
    <row r="1" ht="21" customHeight="1" s="63">
      <c r="A1" s="71" t="inlineStr">
        <is>
          <t>Europa Ice Subsurface Interface</t>
        </is>
      </c>
    </row>
    <row r="2" ht="28.05" customHeight="1" s="63">
      <c r="A2" s="70" t="inlineStr">
        <is>
          <t>Live subsurface outputs from Subsurface_Inputs. The model is synthetic: it helps test what radar might see below icy topography, but it does not prove real Europa layers by itself.</t>
        </is>
      </c>
    </row>
    <row r="4" ht="15.75" customHeight="1" s="63">
      <c r="A4" s="69" t="inlineStr">
        <is>
          <t>Key Subsurface Results</t>
        </is>
      </c>
      <c r="F4" s="69" t="inlineStr">
        <is>
          <t>Realism / Proof Strength</t>
        </is>
      </c>
    </row>
    <row r="5">
      <c r="A5" s="23" t="inlineStr">
        <is>
          <t>Output</t>
        </is>
      </c>
      <c r="B5" s="23" t="inlineStr">
        <is>
          <t>Value</t>
        </is>
      </c>
      <c r="C5" s="23" t="inlineStr">
        <is>
          <t>Unit</t>
        </is>
      </c>
      <c r="D5" s="23" t="inlineStr">
        <is>
          <t>What it means</t>
        </is>
      </c>
      <c r="F5" s="23" t="inlineStr">
        <is>
          <t>Score</t>
        </is>
      </c>
      <c r="G5" s="23" t="inlineStr">
        <is>
          <t>Value</t>
        </is>
      </c>
      <c r="H5" s="23" t="inlineStr">
        <is>
          <t>Meaning</t>
        </is>
      </c>
      <c r="I5" s="23" t="inlineStr">
        <is>
          <t>Improve by</t>
        </is>
      </c>
    </row>
    <row r="6" ht="26.25" customHeight="1" s="63">
      <c r="A6" s="25" t="inlineStr">
        <is>
          <t>Average bottom depth</t>
        </is>
      </c>
      <c r="B6" s="24">
        <f>AVERAGE(Subsurface_Live_Data!K2:K242)</f>
        <v/>
      </c>
      <c r="C6" s="25" t="inlineStr">
        <is>
          <t>m</t>
        </is>
      </c>
      <c r="D6" s="25" t="inlineStr">
        <is>
          <t>Mean proposed ice-ocean boundary depth.</t>
        </is>
      </c>
      <c r="F6" s="25" t="inlineStr">
        <is>
          <t>Concept realism</t>
        </is>
      </c>
      <c r="G6" s="30" t="n">
        <v>0.7</v>
      </c>
      <c r="H6" s="25" t="inlineStr">
        <is>
          <t>Good for showing layered-ice radar behavior.</t>
        </is>
      </c>
      <c r="I6" s="25" t="inlineStr">
        <is>
          <t>Compare more scenarios.</t>
        </is>
      </c>
    </row>
    <row r="7" ht="26.25" customHeight="1" s="63">
      <c r="A7" s="25" t="inlineStr">
        <is>
          <t>Boundary uncertainty band</t>
        </is>
      </c>
      <c r="B7" s="24">
        <f>Subsurface_Inputs!$C$44</f>
        <v/>
      </c>
      <c r="C7" s="25" t="inlineStr">
        <is>
          <t>m</t>
        </is>
      </c>
      <c r="D7" s="25" t="inlineStr">
        <is>
          <t>Plus/minus range around bottom reflector.</t>
        </is>
      </c>
      <c r="F7" s="25" t="inlineStr">
        <is>
          <t>Europa prediction realism</t>
        </is>
      </c>
      <c r="G7" s="30">
        <f>MIN(0.75,0.25+Subsurface_Materials_Evidence!D14/100*0.45)</f>
        <v/>
      </c>
      <c r="H7" s="25" t="inlineStr">
        <is>
          <t>Plausible, but synthetic and not measured.</t>
        </is>
      </c>
      <c r="I7" s="25" t="inlineStr">
        <is>
          <t>Use published constraints or real mission data.</t>
        </is>
      </c>
    </row>
    <row r="8" ht="26.25" customHeight="1" s="63">
      <c r="A8" s="25" t="inlineStr">
        <is>
          <t>Best ocean echo margin</t>
        </is>
      </c>
      <c r="B8" s="24">
        <f>MAX(Subsurface_Live_Data!Y2:Y242)</f>
        <v/>
      </c>
      <c r="C8" s="25" t="inlineStr">
        <is>
          <t>dB</t>
        </is>
      </c>
      <c r="D8" s="25" t="inlineStr">
        <is>
          <t>How far deep reflector rises above/below threshold.</t>
        </is>
      </c>
      <c r="F8" s="25" t="inlineStr">
        <is>
          <t>Proof strength</t>
        </is>
      </c>
      <c r="G8" s="30">
        <f>MIN(0.6,0.15+Subsurface_Materials_Evidence!D14/100*0.35)</f>
        <v/>
      </c>
      <c r="H8" s="25" t="inlineStr">
        <is>
          <t>Supports a hypothesis; does not prove a real layer.</t>
        </is>
      </c>
      <c r="I8" s="25" t="inlineStr">
        <is>
          <t>Validate with radar, thermal, composition, and magnetic/plasma data.</t>
        </is>
      </c>
    </row>
    <row r="9" ht="26.25" customHeight="1" s="63">
      <c r="A9" s="25" t="inlineStr">
        <is>
          <t>Best lens echo margin</t>
        </is>
      </c>
      <c r="B9" s="24">
        <f>MAX(Subsurface_Live_Data!X2:X242)</f>
        <v/>
      </c>
      <c r="C9" s="25" t="inlineStr">
        <is>
          <t>dB</t>
        </is>
      </c>
      <c r="D9" s="25" t="inlineStr">
        <is>
          <t>How far internal lens return rises above/below threshold.</t>
        </is>
      </c>
    </row>
    <row r="10" ht="26.25" customHeight="1" s="63">
      <c r="A10" s="25" t="inlineStr">
        <is>
          <t>Likely visible ocean samples</t>
        </is>
      </c>
      <c r="B10" s="24">
        <f>COUNTIF(Subsurface_Live_Data!V2:V242,"Likely visible")</f>
        <v/>
      </c>
      <c r="C10" s="25" t="inlineStr">
        <is>
          <t>count</t>
        </is>
      </c>
      <c r="D10" s="25" t="inlineStr">
        <is>
          <t>Pass samples clearing the detection threshold.</t>
        </is>
      </c>
    </row>
    <row r="11" ht="26.25" customHeight="1" s="63">
      <c r="A11" s="25" t="inlineStr">
        <is>
          <t>Total evidence support</t>
        </is>
      </c>
      <c r="B11" s="24">
        <f>Subsurface_Materials_Evidence!D14</f>
        <v/>
      </c>
      <c r="C11" s="25" t="inlineStr">
        <is>
          <t>%</t>
        </is>
      </c>
      <c r="D11" s="25" t="inlineStr">
        <is>
          <t>Radar + thermal + composition + magnetic/plasma support.</t>
        </is>
      </c>
    </row>
    <row r="13" ht="15.75" customHeight="1" s="63">
      <c r="A13" s="69" t="inlineStr">
        <is>
          <t>Subsurface Graph Guide</t>
        </is>
      </c>
    </row>
    <row r="14" ht="26.25" customHeight="1" s="63">
      <c r="A14" s="23" t="inlineStr">
        <is>
          <t>Graph</t>
        </is>
      </c>
      <c r="B14" s="23" t="inlineStr">
        <is>
          <t>What it shows</t>
        </is>
      </c>
      <c r="C14" s="23" t="inlineStr">
        <is>
          <t>How to read it</t>
        </is>
      </c>
      <c r="D14" s="23" t="n"/>
      <c r="E14" s="23" t="n"/>
      <c r="F14" s="23" t="inlineStr">
        <is>
          <t>Graph</t>
        </is>
      </c>
      <c r="G14" s="23" t="inlineStr">
        <is>
          <t>What it shows</t>
        </is>
      </c>
      <c r="H14" s="23" t="inlineStr">
        <is>
          <t>How to read it</t>
        </is>
      </c>
      <c r="I14" s="23" t="n"/>
    </row>
    <row r="15" ht="26.25" customHeight="1" s="63">
      <c r="A15" s="25" t="inlineStr">
        <is>
          <t>Icy layers</t>
        </is>
      </c>
      <c r="B15" s="25" t="inlineStr">
        <is>
          <t>Top surface, internal ice, lens, and possible ocean boundary.</t>
        </is>
      </c>
      <c r="C15" s="25" t="inlineStr">
        <is>
          <t>Lower lines are deeper.</t>
        </is>
      </c>
      <c r="D15" s="25" t="n"/>
      <c r="E15" s="25" t="n"/>
      <c r="F15" s="25" t="inlineStr">
        <is>
          <t>Scenarios</t>
        </is>
      </c>
      <c r="G15" s="25" t="inlineStr">
        <is>
          <t>Thin / medium / thick ice shell cases.</t>
        </is>
      </c>
      <c r="H15" s="25" t="inlineStr">
        <is>
          <t>Different assumptions change boundary depth.</t>
        </is>
      </c>
      <c r="I15" s="25" t="n"/>
    </row>
    <row r="16" ht="26.25" customHeight="1" s="63">
      <c r="A16" s="25" t="inlineStr">
        <is>
          <t>Uncertainty</t>
        </is>
      </c>
      <c r="B16" s="25" t="inlineStr">
        <is>
          <t>Mean bottom boundary with lower/upper bounds.</t>
        </is>
      </c>
      <c r="C16" s="25" t="inlineStr">
        <is>
          <t>Band width comes from Subsurface_Inputs.</t>
        </is>
      </c>
      <c r="D16" s="25" t="n"/>
      <c r="E16" s="25" t="n"/>
      <c r="F16" s="25" t="inlineStr">
        <is>
          <t>Control</t>
        </is>
      </c>
      <c r="G16" s="25" t="inlineStr">
        <is>
          <t>Ocean model compared with no-ocean control.</t>
        </is>
      </c>
      <c r="H16" s="25" t="inlineStr">
        <is>
          <t>Positive margin clears threshold.</t>
        </is>
      </c>
      <c r="I16" s="25" t="n"/>
    </row>
    <row r="17" ht="69" customHeight="1" s="63">
      <c r="A17" s="25" t="inlineStr">
        <is>
          <t>Radargram timing</t>
        </is>
      </c>
      <c r="B17" s="25" t="inlineStr">
        <is>
          <t>Return delay with surface clutter and jitter.</t>
        </is>
      </c>
      <c r="C17" s="25" t="inlineStr">
        <is>
          <t>Later delay means deeper reflector.</t>
        </is>
      </c>
      <c r="D17" s="25" t="n"/>
      <c r="E17" s="25" t="n"/>
      <c r="F17" s="25" t="inlineStr">
        <is>
          <t>Detectability</t>
        </is>
      </c>
      <c r="G17" s="25" t="inlineStr">
        <is>
          <t>Lens/ocean echo margin above threshold.</t>
        </is>
      </c>
      <c r="H17" s="25" t="inlineStr">
        <is>
          <t>Above 0 dB is easier to detect.</t>
        </is>
      </c>
      <c r="I17" s="25" t="n"/>
    </row>
    <row r="18" ht="55.2" customHeight="1" s="63">
      <c r="A18" s="25" t="inlineStr">
        <is>
          <t>Materials</t>
        </is>
      </c>
      <c r="B18" s="25" t="inlineStr">
        <is>
          <t>Reflector strength by material/interface.</t>
        </is>
      </c>
      <c r="C18" s="25" t="inlineStr">
        <is>
          <t>Less negative is stronger.</t>
        </is>
      </c>
      <c r="D18" s="25" t="n"/>
      <c r="E18" s="25" t="n"/>
      <c r="F18" s="25" t="inlineStr">
        <is>
          <t>Evidence</t>
        </is>
      </c>
      <c r="G18" s="25" t="inlineStr">
        <is>
          <t>Radar, thermal, composition, magnetic/plasma support.</t>
        </is>
      </c>
      <c r="H18" s="25" t="inlineStr">
        <is>
          <t>Higher percent means stronger support.</t>
        </is>
      </c>
      <c r="I18" s="25" t="n"/>
    </row>
    <row r="19" ht="15.75" customHeight="1" s="63"/>
    <row r="20" ht="26.25" customHeight="1" s="63"/>
    <row r="21" ht="26.25" customHeight="1" s="63"/>
    <row r="22" ht="26.25" customHeight="1" s="63"/>
    <row r="23" ht="26.25" customHeight="1" s="63"/>
    <row r="25" ht="15.75" customHeight="1" s="63"/>
    <row r="26" ht="13.95" customHeight="1" s="63"/>
  </sheetData>
  <mergeCells count="5">
    <mergeCell ref="A4:D4"/>
    <mergeCell ref="A2:H2"/>
    <mergeCell ref="F4:I4"/>
    <mergeCell ref="A13:I13"/>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S11"/>
  <sheetViews>
    <sheetView showGridLines="0" workbookViewId="0">
      <selection activeCell="A1" sqref="A1"/>
    </sheetView>
  </sheetViews>
  <sheetFormatPr baseColWidth="8" defaultRowHeight="13.8"/>
  <cols>
    <col width="13" customWidth="1" style="63" min="1" max="19"/>
  </cols>
  <sheetData>
    <row r="1" ht="18" customHeight="1" s="63">
      <c r="A1" s="74" t="inlineStr">
        <is>
          <t>Doppler-Angle Depth Inversion</t>
        </is>
      </c>
    </row>
    <row r="2" ht="18" customHeight="1" s="63">
      <c r="A2" s="76" t="inlineStr">
        <is>
          <t>Main view only: charts plus key live results. The detailed row-by-row numbers that feed the graphs were moved to the Doppler_Depth_Data tab.</t>
        </is>
      </c>
    </row>
    <row r="3" ht="18" customHeight="1" s="63"/>
    <row r="4" ht="18" customHeight="1" s="63"/>
    <row r="5" ht="18" customHeight="1" s="63">
      <c r="A5" s="72" t="inlineStr">
        <is>
          <t>Main result</t>
        </is>
      </c>
      <c r="B5" s="82" t="n"/>
      <c r="C5" s="82" t="n"/>
      <c r="D5" s="83" t="n"/>
      <c r="F5" s="72" t="inlineStr">
        <is>
          <t>Live inputs</t>
        </is>
      </c>
      <c r="G5" s="82" t="n"/>
      <c r="H5" s="82" t="n"/>
      <c r="I5" s="83" t="n"/>
      <c r="K5" s="72" t="inlineStr">
        <is>
          <t>Sample depth point</t>
        </is>
      </c>
      <c r="L5" s="82" t="n"/>
      <c r="M5" s="82" t="n"/>
      <c r="N5" s="83" t="n"/>
      <c r="P5" s="72" t="inlineStr">
        <is>
          <t>Simplified method</t>
        </is>
      </c>
      <c r="Q5" s="82" t="n"/>
      <c r="R5" s="82" t="n"/>
      <c r="S5" s="83" t="n"/>
    </row>
    <row r="6" ht="18" customHeight="1" s="63">
      <c r="A6" s="43" t="inlineStr">
        <is>
          <t>Mean raw slant error</t>
        </is>
      </c>
      <c r="B6" s="44">
        <f>SUMPRODUCT(ABS(Doppler_Depth_Data!N4:N244))/ROWS(Doppler_Depth_Data!N4:N244)</f>
        <v/>
      </c>
      <c r="C6" s="45" t="inlineStr">
        <is>
          <t>m</t>
        </is>
      </c>
      <c r="F6" s="46" t="inlineStr">
        <is>
          <t>VHF wavelength</t>
        </is>
      </c>
      <c r="G6" s="47">
        <f>Inputs!$C$13</f>
        <v/>
      </c>
      <c r="H6" s="45" t="inlineStr">
        <is>
          <t>m</t>
        </is>
      </c>
      <c r="K6" s="48" t="inlineStr">
        <is>
          <t>x position</t>
        </is>
      </c>
      <c r="L6" s="47">
        <f>Doppler_Depth_Data!A4</f>
        <v/>
      </c>
      <c r="M6" s="45" t="inlineStr">
        <is>
          <t>km</t>
        </is>
      </c>
      <c r="P6" s="49" t="inlineStr">
        <is>
          <t>1</t>
        </is>
      </c>
      <c r="Q6" s="75" t="inlineStr">
        <is>
          <t>Doppler shift gives line-of-sight velocity</t>
        </is>
      </c>
      <c r="R6" s="82" t="n"/>
      <c r="S6" s="83" t="n"/>
    </row>
    <row r="7" ht="18" customHeight="1" s="63">
      <c r="A7" s="43" t="inlineStr">
        <is>
          <t>Mean corrected error</t>
        </is>
      </c>
      <c r="B7" s="44">
        <f>SUMPRODUCT(ABS(Doppler_Depth_Data!O4:O244))/ROWS(Doppler_Depth_Data!O4:O244)</f>
        <v/>
      </c>
      <c r="C7" s="45" t="inlineStr">
        <is>
          <t>m</t>
        </is>
      </c>
      <c r="F7" s="46" t="inlineStr">
        <is>
          <t>Spacecraft speed</t>
        </is>
      </c>
      <c r="G7" s="47">
        <f>Inputs!$C$11*1000</f>
        <v/>
      </c>
      <c r="H7" s="45" t="inlineStr">
        <is>
          <t>m/s</t>
        </is>
      </c>
      <c r="K7" s="48" t="inlineStr">
        <is>
          <t>True ocean depth</t>
        </is>
      </c>
      <c r="L7" s="47">
        <f>Doppler_Depth_Data!H4</f>
        <v/>
      </c>
      <c r="M7" s="45" t="inlineStr">
        <is>
          <t>m</t>
        </is>
      </c>
      <c r="P7" s="49" t="inlineStr">
        <is>
          <t>2</t>
        </is>
      </c>
      <c r="Q7" s="75" t="inlineStr">
        <is>
          <t>Velocity gives look angle</t>
        </is>
      </c>
      <c r="R7" s="82" t="n"/>
      <c r="S7" s="83" t="n"/>
    </row>
    <row r="8" ht="18" customHeight="1" s="63">
      <c r="A8" s="43" t="inlineStr">
        <is>
          <t>Max Doppler angle</t>
        </is>
      </c>
      <c r="B8" s="44">
        <f>MAX(Doppler_Depth_Data!D4:D244)</f>
        <v/>
      </c>
      <c r="C8" s="45" t="inlineStr">
        <is>
          <t>deg</t>
        </is>
      </c>
      <c r="F8" s="46" t="inlineStr">
        <is>
          <t>Ice refractive index</t>
        </is>
      </c>
      <c r="G8" s="47">
        <f>Inputs!$C$12</f>
        <v/>
      </c>
      <c r="H8" s="45" t="inlineStr">
        <is>
          <t>n</t>
        </is>
      </c>
      <c r="K8" s="48" t="inlineStr">
        <is>
          <t>Raw slant depth</t>
        </is>
      </c>
      <c r="L8" s="47">
        <f>Doppler_Depth_Data!L4</f>
        <v/>
      </c>
      <c r="M8" s="45" t="inlineStr">
        <is>
          <t>m</t>
        </is>
      </c>
      <c r="P8" s="49" t="inlineStr">
        <is>
          <t>3</t>
        </is>
      </c>
      <c r="Q8" s="75" t="inlineStr">
        <is>
          <t>Echo delay gives slant depth</t>
        </is>
      </c>
      <c r="R8" s="82" t="n"/>
      <c r="S8" s="83" t="n"/>
    </row>
    <row r="9" ht="18" customHeight="1" s="63">
      <c r="A9" s="43" t="inlineStr">
        <is>
          <t>Depth correction status</t>
        </is>
      </c>
      <c r="B9" s="50">
        <f>IF(SUMPRODUCT(ABS(Doppler_Depth_Data!O4:O244))/ROWS(Doppler_Depth_Data!O4:O244)&lt;0.000001,"PASS","CHECK")</f>
        <v/>
      </c>
      <c r="C9" s="45" t="n"/>
      <c r="F9" s="46" t="inlineStr">
        <is>
          <t>Speed of light</t>
        </is>
      </c>
      <c r="G9" s="47">
        <f>Inputs!$C$21</f>
        <v/>
      </c>
      <c r="H9" s="45" t="inlineStr">
        <is>
          <t>m/s</t>
        </is>
      </c>
      <c r="K9" s="48" t="inlineStr">
        <is>
          <t>Corrected ocean depth</t>
        </is>
      </c>
      <c r="L9" s="47">
        <f>Doppler_Depth_Data!M4</f>
        <v/>
      </c>
      <c r="M9" s="45" t="inlineStr">
        <is>
          <t>m</t>
        </is>
      </c>
      <c r="P9" s="49" t="inlineStr">
        <is>
          <t>4</t>
        </is>
      </c>
      <c r="Q9" s="75" t="inlineStr">
        <is>
          <t>Angle correction gives actual depth</t>
        </is>
      </c>
      <c r="R9" s="82" t="n"/>
      <c r="S9" s="83" t="n"/>
    </row>
    <row r="10" ht="18" customHeight="1" s="63"/>
    <row r="11" ht="18" customHeight="1" s="63">
      <c r="A11" s="51" t="inlineStr">
        <is>
          <t>NASA context source</t>
        </is>
      </c>
      <c r="B11" s="73" t="inlineStr">
        <is>
          <t>https://science.nasa.gov/mission/europa-clipper/spacecraft-instruments/</t>
        </is>
      </c>
      <c r="C11" s="82" t="n"/>
      <c r="D11" s="82" t="n"/>
      <c r="E11" s="82" t="n"/>
      <c r="F11" s="82" t="n"/>
      <c r="G11" s="82" t="n"/>
      <c r="H11" s="82" t="n"/>
      <c r="I11" s="82" t="n"/>
      <c r="J11" s="82" t="n"/>
      <c r="K11" s="82" t="n"/>
      <c r="L11" s="82" t="n"/>
      <c r="M11" s="82" t="n"/>
      <c r="N11" s="82" t="n"/>
      <c r="O11" s="82" t="n"/>
      <c r="P11" s="82" t="n"/>
      <c r="Q11" s="82" t="n"/>
      <c r="R11" s="82" t="n"/>
      <c r="S11" s="83" t="n"/>
    </row>
    <row r="12" ht="18" customHeight="1" s="63"/>
    <row r="13" ht="18" customHeight="1" s="63"/>
    <row r="14" ht="18" customHeight="1" s="63"/>
    <row r="15" ht="18" customHeight="1" s="63"/>
    <row r="16" ht="18" customHeight="1" s="63"/>
    <row r="17" ht="18" customHeight="1" s="63"/>
    <row r="18" ht="18" customHeight="1" s="63"/>
    <row r="19" ht="18" customHeight="1" s="63"/>
    <row r="20" ht="18" customHeight="1" s="63"/>
    <row r="21" ht="18" customHeight="1" s="63"/>
    <row r="22" ht="18" customHeight="1" s="63"/>
    <row r="23" ht="18" customHeight="1" s="63"/>
    <row r="24" ht="18" customHeight="1" s="63"/>
    <row r="25" ht="18" customHeight="1" s="63"/>
    <row r="26" ht="18" customHeight="1" s="63"/>
    <row r="27" ht="18" customHeight="1" s="63"/>
    <row r="28" ht="18" customHeight="1" s="63"/>
    <row r="29" ht="18" customHeight="1" s="63"/>
    <row r="30" ht="18" customHeight="1" s="63"/>
    <row r="31" ht="18" customHeight="1" s="63"/>
    <row r="32" ht="18" customHeight="1" s="63"/>
    <row r="33" ht="18" customHeight="1" s="63"/>
    <row r="34" ht="18" customHeight="1" s="63"/>
    <row r="35" ht="18" customHeight="1" s="63"/>
    <row r="36" ht="18" customHeight="1" s="63"/>
    <row r="37" ht="18" customHeight="1" s="63"/>
    <row r="38" ht="18" customHeight="1" s="63"/>
    <row r="39" ht="18" customHeight="1" s="63"/>
    <row r="40" ht="18" customHeight="1" s="63"/>
    <row r="41" ht="18" customHeight="1" s="63"/>
    <row r="42" ht="18" customHeight="1" s="63"/>
    <row r="43" ht="18" customHeight="1" s="63"/>
    <row r="44" ht="18" customHeight="1" s="63"/>
    <row r="45" ht="18" customHeight="1" s="63"/>
    <row r="46" ht="18" customHeight="1" s="63"/>
    <row r="47" ht="18" customHeight="1" s="63"/>
    <row r="48" ht="18" customHeight="1" s="63"/>
    <row r="49" ht="18" customHeight="1" s="63"/>
    <row r="50" ht="18" customHeight="1" s="63"/>
    <row r="51" ht="18" customHeight="1" s="63"/>
    <row r="52" ht="18" customHeight="1" s="63"/>
    <row r="53" ht="18" customHeight="1" s="63"/>
    <row r="54" ht="18" customHeight="1" s="63"/>
    <row r="55" ht="18" customHeight="1" s="63"/>
  </sheetData>
  <mergeCells count="11">
    <mergeCell ref="A5:D5"/>
    <mergeCell ref="P5:S5"/>
    <mergeCell ref="B11:S11"/>
    <mergeCell ref="Q9:S9"/>
    <mergeCell ref="A1:S1"/>
    <mergeCell ref="Q7:S7"/>
    <mergeCell ref="Q8:S8"/>
    <mergeCell ref="F5:I5"/>
    <mergeCell ref="Q6:S6"/>
    <mergeCell ref="K5:N5"/>
    <mergeCell ref="A2:S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244"/>
  <sheetViews>
    <sheetView showGridLines="0" workbookViewId="0">
      <pane ySplit="3" topLeftCell="A4" activePane="bottomLeft" state="frozen"/>
      <selection pane="bottomLeft" activeCell="A1" sqref="A1"/>
    </sheetView>
  </sheetViews>
  <sheetFormatPr baseColWidth="8" defaultRowHeight="13.8"/>
  <cols>
    <col width="10" customWidth="1" style="63" min="1" max="1"/>
    <col width="13" customWidth="1" style="63" min="2" max="2"/>
    <col width="15" customWidth="1" style="63" min="3" max="3"/>
    <col width="14" customWidth="1" style="63" min="4" max="4"/>
    <col width="16" customWidth="1" style="63" min="5" max="5"/>
    <col width="15" customWidth="1" style="63" min="6" max="8"/>
    <col width="16" customWidth="1" style="63" min="9" max="11"/>
    <col width="18" customWidth="1" style="63" min="12" max="12"/>
    <col width="21" customWidth="1" style="63" min="13" max="13"/>
    <col width="18" customWidth="1" style="63" min="14" max="15"/>
    <col width="17" customWidth="1" style="63" min="16" max="17"/>
    <col width="21" customWidth="1" style="63" min="18" max="19"/>
  </cols>
  <sheetData>
    <row r="1" ht="24" customHeight="1" s="63">
      <c r="A1" s="77" t="inlineStr">
        <is>
          <t>Detailed Doppler Depth Data - feeds the Doppler dashboard charts</t>
        </is>
      </c>
    </row>
    <row r="3" ht="21.6" customHeight="1" s="63">
      <c r="A3" s="52" t="inlineStr">
        <is>
          <t>x_km</t>
        </is>
      </c>
      <c r="B3" s="52" t="inlineStr">
        <is>
          <t>vhf_doppler_hz</t>
        </is>
      </c>
      <c r="C3" s="52" t="inlineStr">
        <is>
          <t>radial_velocity_m_s</t>
        </is>
      </c>
      <c r="D3" s="52" t="inlineStr">
        <is>
          <t>doppler_angle_deg</t>
        </is>
      </c>
      <c r="E3" s="52" t="inlineStr">
        <is>
          <t>geometry_look_angle_deg</t>
        </is>
      </c>
      <c r="F3" s="52" t="inlineStr">
        <is>
          <t>true_upper_depth_m</t>
        </is>
      </c>
      <c r="G3" s="52" t="inlineStr">
        <is>
          <t>true_lens_depth_m</t>
        </is>
      </c>
      <c r="H3" s="52" t="inlineStr">
        <is>
          <t>true_ocean_depth_m</t>
        </is>
      </c>
      <c r="I3" s="52" t="inlineStr">
        <is>
          <t>upper_slant_delay_us</t>
        </is>
      </c>
      <c r="J3" s="52" t="inlineStr">
        <is>
          <t>lens_slant_delay_us</t>
        </is>
      </c>
      <c r="K3" s="52" t="inlineStr">
        <is>
          <t>ocean_slant_delay_us</t>
        </is>
      </c>
      <c r="L3" s="52" t="inlineStr">
        <is>
          <t>raw_ocean_slant_depth_m</t>
        </is>
      </c>
      <c r="M3" s="52" t="inlineStr">
        <is>
          <t>doppler_corrected_ocean_depth_m</t>
        </is>
      </c>
      <c r="N3" s="52" t="inlineStr">
        <is>
          <t>uncorrected_ocean_error_m</t>
        </is>
      </c>
      <c r="O3" s="52" t="inlineStr">
        <is>
          <t>corrected_ocean_error_m</t>
        </is>
      </c>
      <c r="P3" s="52" t="inlineStr">
        <is>
          <t>correction_removed_m</t>
        </is>
      </c>
      <c r="Q3" s="52" t="inlineStr">
        <is>
          <t>raw_lens_slant_depth_m</t>
        </is>
      </c>
      <c r="R3" s="52" t="inlineStr">
        <is>
          <t>doppler_corrected_lens_depth_m</t>
        </is>
      </c>
      <c r="S3" s="52" t="inlineStr">
        <is>
          <t>doppler_corrected_upper_depth_m</t>
        </is>
      </c>
    </row>
    <row r="4">
      <c r="A4" s="53">
        <f>Subsurface_Live_Data!A2</f>
        <v/>
      </c>
      <c r="B4" s="54">
        <f>Model_Data!P2</f>
        <v/>
      </c>
      <c r="C4" s="54">
        <f>ABS(B4)*Inputs!$C$13/2</f>
        <v/>
      </c>
      <c r="D4" s="54">
        <f>DEGREES(ASIN(MIN(1,C4/(Inputs!$C$11*1000))))</f>
        <v/>
      </c>
      <c r="E4" s="54">
        <f>Model_Data!I2</f>
        <v/>
      </c>
      <c r="F4" s="53">
        <f>Subsurface_Live_Data!F2</f>
        <v/>
      </c>
      <c r="G4" s="53">
        <f>Subsurface_Live_Data!I2</f>
        <v/>
      </c>
      <c r="H4" s="53">
        <f>Subsurface_Live_Data!K2</f>
        <v/>
      </c>
      <c r="I4" s="54">
        <f>Subsurface_Live_Data!M2/COS(RADIANS(D4))</f>
        <v/>
      </c>
      <c r="J4" s="54">
        <f>Subsurface_Live_Data!N2/COS(RADIANS(D4))</f>
        <v/>
      </c>
      <c r="K4" s="54">
        <f>Subsurface_Live_Data!O2/COS(RADIANS(D4))</f>
        <v/>
      </c>
      <c r="L4" s="53">
        <f>Inputs!$C$21*K4/(2*Inputs!$C$12*1000000)</f>
        <v/>
      </c>
      <c r="M4" s="53">
        <f>L4*COS(RADIANS(D4))</f>
        <v/>
      </c>
      <c r="N4" s="54">
        <f>L4-H4</f>
        <v/>
      </c>
      <c r="O4" s="55">
        <f>M4-H4</f>
        <v/>
      </c>
      <c r="P4" s="54">
        <f>N4-O4</f>
        <v/>
      </c>
      <c r="Q4" s="53">
        <f>Inputs!$C$21*J4/(2*Inputs!$C$12*1000000)</f>
        <v/>
      </c>
      <c r="R4" s="53">
        <f>Q4*COS(RADIANS(D4))</f>
        <v/>
      </c>
      <c r="S4" s="53">
        <f>Inputs!$C$21*I4/(2*Inputs!$C$12*1000000)*COS(RADIANS(D4))</f>
        <v/>
      </c>
    </row>
    <row r="5">
      <c r="A5" s="53">
        <f>Subsurface_Live_Data!A3</f>
        <v/>
      </c>
      <c r="B5" s="54">
        <f>Model_Data!P3</f>
        <v/>
      </c>
      <c r="C5" s="54">
        <f>ABS(B5)*Inputs!$C$13/2</f>
        <v/>
      </c>
      <c r="D5" s="54">
        <f>DEGREES(ASIN(MIN(1,C5/(Inputs!$C$11*1000))))</f>
        <v/>
      </c>
      <c r="E5" s="54">
        <f>Model_Data!I3</f>
        <v/>
      </c>
      <c r="F5" s="53">
        <f>Subsurface_Live_Data!F3</f>
        <v/>
      </c>
      <c r="G5" s="53">
        <f>Subsurface_Live_Data!I3</f>
        <v/>
      </c>
      <c r="H5" s="53">
        <f>Subsurface_Live_Data!K3</f>
        <v/>
      </c>
      <c r="I5" s="54">
        <f>Subsurface_Live_Data!M3/COS(RADIANS(D5))</f>
        <v/>
      </c>
      <c r="J5" s="54">
        <f>Subsurface_Live_Data!N3/COS(RADIANS(D5))</f>
        <v/>
      </c>
      <c r="K5" s="54">
        <f>Subsurface_Live_Data!O3/COS(RADIANS(D5))</f>
        <v/>
      </c>
      <c r="L5" s="53">
        <f>Inputs!$C$21*K5/(2*Inputs!$C$12*1000000)</f>
        <v/>
      </c>
      <c r="M5" s="53">
        <f>L5*COS(RADIANS(D5))</f>
        <v/>
      </c>
      <c r="N5" s="54">
        <f>L5-H5</f>
        <v/>
      </c>
      <c r="O5" s="55">
        <f>M5-H5</f>
        <v/>
      </c>
      <c r="P5" s="54">
        <f>N5-O5</f>
        <v/>
      </c>
      <c r="Q5" s="53">
        <f>Inputs!$C$21*J5/(2*Inputs!$C$12*1000000)</f>
        <v/>
      </c>
      <c r="R5" s="53">
        <f>Q5*COS(RADIANS(D5))</f>
        <v/>
      </c>
      <c r="S5" s="53">
        <f>Inputs!$C$21*I5/(2*Inputs!$C$12*1000000)*COS(RADIANS(D5))</f>
        <v/>
      </c>
    </row>
    <row r="6">
      <c r="A6" s="53">
        <f>Subsurface_Live_Data!A4</f>
        <v/>
      </c>
      <c r="B6" s="54">
        <f>Model_Data!P4</f>
        <v/>
      </c>
      <c r="C6" s="54">
        <f>ABS(B6)*Inputs!$C$13/2</f>
        <v/>
      </c>
      <c r="D6" s="54">
        <f>DEGREES(ASIN(MIN(1,C6/(Inputs!$C$11*1000))))</f>
        <v/>
      </c>
      <c r="E6" s="54">
        <f>Model_Data!I4</f>
        <v/>
      </c>
      <c r="F6" s="53">
        <f>Subsurface_Live_Data!F4</f>
        <v/>
      </c>
      <c r="G6" s="53">
        <f>Subsurface_Live_Data!I4</f>
        <v/>
      </c>
      <c r="H6" s="53">
        <f>Subsurface_Live_Data!K4</f>
        <v/>
      </c>
      <c r="I6" s="54">
        <f>Subsurface_Live_Data!M4/COS(RADIANS(D6))</f>
        <v/>
      </c>
      <c r="J6" s="54">
        <f>Subsurface_Live_Data!N4/COS(RADIANS(D6))</f>
        <v/>
      </c>
      <c r="K6" s="54">
        <f>Subsurface_Live_Data!O4/COS(RADIANS(D6))</f>
        <v/>
      </c>
      <c r="L6" s="53">
        <f>Inputs!$C$21*K6/(2*Inputs!$C$12*1000000)</f>
        <v/>
      </c>
      <c r="M6" s="53">
        <f>L6*COS(RADIANS(D6))</f>
        <v/>
      </c>
      <c r="N6" s="54">
        <f>L6-H6</f>
        <v/>
      </c>
      <c r="O6" s="55">
        <f>M6-H6</f>
        <v/>
      </c>
      <c r="P6" s="54">
        <f>N6-O6</f>
        <v/>
      </c>
      <c r="Q6" s="53">
        <f>Inputs!$C$21*J6/(2*Inputs!$C$12*1000000)</f>
        <v/>
      </c>
      <c r="R6" s="53">
        <f>Q6*COS(RADIANS(D6))</f>
        <v/>
      </c>
      <c r="S6" s="53">
        <f>Inputs!$C$21*I6/(2*Inputs!$C$12*1000000)*COS(RADIANS(D6))</f>
        <v/>
      </c>
    </row>
    <row r="7">
      <c r="A7" s="53">
        <f>Subsurface_Live_Data!A5</f>
        <v/>
      </c>
      <c r="B7" s="54">
        <f>Model_Data!P5</f>
        <v/>
      </c>
      <c r="C7" s="54">
        <f>ABS(B7)*Inputs!$C$13/2</f>
        <v/>
      </c>
      <c r="D7" s="54">
        <f>DEGREES(ASIN(MIN(1,C7/(Inputs!$C$11*1000))))</f>
        <v/>
      </c>
      <c r="E7" s="54">
        <f>Model_Data!I5</f>
        <v/>
      </c>
      <c r="F7" s="53">
        <f>Subsurface_Live_Data!F5</f>
        <v/>
      </c>
      <c r="G7" s="53">
        <f>Subsurface_Live_Data!I5</f>
        <v/>
      </c>
      <c r="H7" s="53">
        <f>Subsurface_Live_Data!K5</f>
        <v/>
      </c>
      <c r="I7" s="54">
        <f>Subsurface_Live_Data!M5/COS(RADIANS(D7))</f>
        <v/>
      </c>
      <c r="J7" s="54">
        <f>Subsurface_Live_Data!N5/COS(RADIANS(D7))</f>
        <v/>
      </c>
      <c r="K7" s="54">
        <f>Subsurface_Live_Data!O5/COS(RADIANS(D7))</f>
        <v/>
      </c>
      <c r="L7" s="53">
        <f>Inputs!$C$21*K7/(2*Inputs!$C$12*1000000)</f>
        <v/>
      </c>
      <c r="M7" s="53">
        <f>L7*COS(RADIANS(D7))</f>
        <v/>
      </c>
      <c r="N7" s="54">
        <f>L7-H7</f>
        <v/>
      </c>
      <c r="O7" s="55">
        <f>M7-H7</f>
        <v/>
      </c>
      <c r="P7" s="54">
        <f>N7-O7</f>
        <v/>
      </c>
      <c r="Q7" s="53">
        <f>Inputs!$C$21*J7/(2*Inputs!$C$12*1000000)</f>
        <v/>
      </c>
      <c r="R7" s="53">
        <f>Q7*COS(RADIANS(D7))</f>
        <v/>
      </c>
      <c r="S7" s="53">
        <f>Inputs!$C$21*I7/(2*Inputs!$C$12*1000000)*COS(RADIANS(D7))</f>
        <v/>
      </c>
    </row>
    <row r="8">
      <c r="A8" s="53">
        <f>Subsurface_Live_Data!A6</f>
        <v/>
      </c>
      <c r="B8" s="54">
        <f>Model_Data!P6</f>
        <v/>
      </c>
      <c r="C8" s="54">
        <f>ABS(B8)*Inputs!$C$13/2</f>
        <v/>
      </c>
      <c r="D8" s="54">
        <f>DEGREES(ASIN(MIN(1,C8/(Inputs!$C$11*1000))))</f>
        <v/>
      </c>
      <c r="E8" s="54">
        <f>Model_Data!I6</f>
        <v/>
      </c>
      <c r="F8" s="53">
        <f>Subsurface_Live_Data!F6</f>
        <v/>
      </c>
      <c r="G8" s="53">
        <f>Subsurface_Live_Data!I6</f>
        <v/>
      </c>
      <c r="H8" s="53">
        <f>Subsurface_Live_Data!K6</f>
        <v/>
      </c>
      <c r="I8" s="54">
        <f>Subsurface_Live_Data!M6/COS(RADIANS(D8))</f>
        <v/>
      </c>
      <c r="J8" s="54">
        <f>Subsurface_Live_Data!N6/COS(RADIANS(D8))</f>
        <v/>
      </c>
      <c r="K8" s="54">
        <f>Subsurface_Live_Data!O6/COS(RADIANS(D8))</f>
        <v/>
      </c>
      <c r="L8" s="53">
        <f>Inputs!$C$21*K8/(2*Inputs!$C$12*1000000)</f>
        <v/>
      </c>
      <c r="M8" s="53">
        <f>L8*COS(RADIANS(D8))</f>
        <v/>
      </c>
      <c r="N8" s="54">
        <f>L8-H8</f>
        <v/>
      </c>
      <c r="O8" s="55">
        <f>M8-H8</f>
        <v/>
      </c>
      <c r="P8" s="54">
        <f>N8-O8</f>
        <v/>
      </c>
      <c r="Q8" s="53">
        <f>Inputs!$C$21*J8/(2*Inputs!$C$12*1000000)</f>
        <v/>
      </c>
      <c r="R8" s="53">
        <f>Q8*COS(RADIANS(D8))</f>
        <v/>
      </c>
      <c r="S8" s="53">
        <f>Inputs!$C$21*I8/(2*Inputs!$C$12*1000000)*COS(RADIANS(D8))</f>
        <v/>
      </c>
    </row>
    <row r="9">
      <c r="A9" s="53">
        <f>Subsurface_Live_Data!A7</f>
        <v/>
      </c>
      <c r="B9" s="54">
        <f>Model_Data!P7</f>
        <v/>
      </c>
      <c r="C9" s="54">
        <f>ABS(B9)*Inputs!$C$13/2</f>
        <v/>
      </c>
      <c r="D9" s="54">
        <f>DEGREES(ASIN(MIN(1,C9/(Inputs!$C$11*1000))))</f>
        <v/>
      </c>
      <c r="E9" s="54">
        <f>Model_Data!I7</f>
        <v/>
      </c>
      <c r="F9" s="53">
        <f>Subsurface_Live_Data!F7</f>
        <v/>
      </c>
      <c r="G9" s="53">
        <f>Subsurface_Live_Data!I7</f>
        <v/>
      </c>
      <c r="H9" s="53">
        <f>Subsurface_Live_Data!K7</f>
        <v/>
      </c>
      <c r="I9" s="54">
        <f>Subsurface_Live_Data!M7/COS(RADIANS(D9))</f>
        <v/>
      </c>
      <c r="J9" s="54">
        <f>Subsurface_Live_Data!N7/COS(RADIANS(D9))</f>
        <v/>
      </c>
      <c r="K9" s="54">
        <f>Subsurface_Live_Data!O7/COS(RADIANS(D9))</f>
        <v/>
      </c>
      <c r="L9" s="53">
        <f>Inputs!$C$21*K9/(2*Inputs!$C$12*1000000)</f>
        <v/>
      </c>
      <c r="M9" s="53">
        <f>L9*COS(RADIANS(D9))</f>
        <v/>
      </c>
      <c r="N9" s="54">
        <f>L9-H9</f>
        <v/>
      </c>
      <c r="O9" s="55">
        <f>M9-H9</f>
        <v/>
      </c>
      <c r="P9" s="54">
        <f>N9-O9</f>
        <v/>
      </c>
      <c r="Q9" s="53">
        <f>Inputs!$C$21*J9/(2*Inputs!$C$12*1000000)</f>
        <v/>
      </c>
      <c r="R9" s="53">
        <f>Q9*COS(RADIANS(D9))</f>
        <v/>
      </c>
      <c r="S9" s="53">
        <f>Inputs!$C$21*I9/(2*Inputs!$C$12*1000000)*COS(RADIANS(D9))</f>
        <v/>
      </c>
    </row>
    <row r="10">
      <c r="A10" s="53">
        <f>Subsurface_Live_Data!A8</f>
        <v/>
      </c>
      <c r="B10" s="54">
        <f>Model_Data!P8</f>
        <v/>
      </c>
      <c r="C10" s="54">
        <f>ABS(B10)*Inputs!$C$13/2</f>
        <v/>
      </c>
      <c r="D10" s="54">
        <f>DEGREES(ASIN(MIN(1,C10/(Inputs!$C$11*1000))))</f>
        <v/>
      </c>
      <c r="E10" s="54">
        <f>Model_Data!I8</f>
        <v/>
      </c>
      <c r="F10" s="53">
        <f>Subsurface_Live_Data!F8</f>
        <v/>
      </c>
      <c r="G10" s="53">
        <f>Subsurface_Live_Data!I8</f>
        <v/>
      </c>
      <c r="H10" s="53">
        <f>Subsurface_Live_Data!K8</f>
        <v/>
      </c>
      <c r="I10" s="54">
        <f>Subsurface_Live_Data!M8/COS(RADIANS(D10))</f>
        <v/>
      </c>
      <c r="J10" s="54">
        <f>Subsurface_Live_Data!N8/COS(RADIANS(D10))</f>
        <v/>
      </c>
      <c r="K10" s="54">
        <f>Subsurface_Live_Data!O8/COS(RADIANS(D10))</f>
        <v/>
      </c>
      <c r="L10" s="53">
        <f>Inputs!$C$21*K10/(2*Inputs!$C$12*1000000)</f>
        <v/>
      </c>
      <c r="M10" s="53">
        <f>L10*COS(RADIANS(D10))</f>
        <v/>
      </c>
      <c r="N10" s="54">
        <f>L10-H10</f>
        <v/>
      </c>
      <c r="O10" s="55">
        <f>M10-H10</f>
        <v/>
      </c>
      <c r="P10" s="54">
        <f>N10-O10</f>
        <v/>
      </c>
      <c r="Q10" s="53">
        <f>Inputs!$C$21*J10/(2*Inputs!$C$12*1000000)</f>
        <v/>
      </c>
      <c r="R10" s="53">
        <f>Q10*COS(RADIANS(D10))</f>
        <v/>
      </c>
      <c r="S10" s="53">
        <f>Inputs!$C$21*I10/(2*Inputs!$C$12*1000000)*COS(RADIANS(D10))</f>
        <v/>
      </c>
    </row>
    <row r="11">
      <c r="A11" s="53">
        <f>Subsurface_Live_Data!A9</f>
        <v/>
      </c>
      <c r="B11" s="54">
        <f>Model_Data!P9</f>
        <v/>
      </c>
      <c r="C11" s="54">
        <f>ABS(B11)*Inputs!$C$13/2</f>
        <v/>
      </c>
      <c r="D11" s="54">
        <f>DEGREES(ASIN(MIN(1,C11/(Inputs!$C$11*1000))))</f>
        <v/>
      </c>
      <c r="E11" s="54">
        <f>Model_Data!I9</f>
        <v/>
      </c>
      <c r="F11" s="53">
        <f>Subsurface_Live_Data!F9</f>
        <v/>
      </c>
      <c r="G11" s="53">
        <f>Subsurface_Live_Data!I9</f>
        <v/>
      </c>
      <c r="H11" s="53">
        <f>Subsurface_Live_Data!K9</f>
        <v/>
      </c>
      <c r="I11" s="54">
        <f>Subsurface_Live_Data!M9/COS(RADIANS(D11))</f>
        <v/>
      </c>
      <c r="J11" s="54">
        <f>Subsurface_Live_Data!N9/COS(RADIANS(D11))</f>
        <v/>
      </c>
      <c r="K11" s="54">
        <f>Subsurface_Live_Data!O9/COS(RADIANS(D11))</f>
        <v/>
      </c>
      <c r="L11" s="53">
        <f>Inputs!$C$21*K11/(2*Inputs!$C$12*1000000)</f>
        <v/>
      </c>
      <c r="M11" s="53">
        <f>L11*COS(RADIANS(D11))</f>
        <v/>
      </c>
      <c r="N11" s="54">
        <f>L11-H11</f>
        <v/>
      </c>
      <c r="O11" s="55">
        <f>M11-H11</f>
        <v/>
      </c>
      <c r="P11" s="54">
        <f>N11-O11</f>
        <v/>
      </c>
      <c r="Q11" s="53">
        <f>Inputs!$C$21*J11/(2*Inputs!$C$12*1000000)</f>
        <v/>
      </c>
      <c r="R11" s="53">
        <f>Q11*COS(RADIANS(D11))</f>
        <v/>
      </c>
      <c r="S11" s="53">
        <f>Inputs!$C$21*I11/(2*Inputs!$C$12*1000000)*COS(RADIANS(D11))</f>
        <v/>
      </c>
    </row>
    <row r="12">
      <c r="A12" s="53">
        <f>Subsurface_Live_Data!A10</f>
        <v/>
      </c>
      <c r="B12" s="54">
        <f>Model_Data!P10</f>
        <v/>
      </c>
      <c r="C12" s="54">
        <f>ABS(B12)*Inputs!$C$13/2</f>
        <v/>
      </c>
      <c r="D12" s="54">
        <f>DEGREES(ASIN(MIN(1,C12/(Inputs!$C$11*1000))))</f>
        <v/>
      </c>
      <c r="E12" s="54">
        <f>Model_Data!I10</f>
        <v/>
      </c>
      <c r="F12" s="53">
        <f>Subsurface_Live_Data!F10</f>
        <v/>
      </c>
      <c r="G12" s="53">
        <f>Subsurface_Live_Data!I10</f>
        <v/>
      </c>
      <c r="H12" s="53">
        <f>Subsurface_Live_Data!K10</f>
        <v/>
      </c>
      <c r="I12" s="54">
        <f>Subsurface_Live_Data!M10/COS(RADIANS(D12))</f>
        <v/>
      </c>
      <c r="J12" s="54">
        <f>Subsurface_Live_Data!N10/COS(RADIANS(D12))</f>
        <v/>
      </c>
      <c r="K12" s="54">
        <f>Subsurface_Live_Data!O10/COS(RADIANS(D12))</f>
        <v/>
      </c>
      <c r="L12" s="53">
        <f>Inputs!$C$21*K12/(2*Inputs!$C$12*1000000)</f>
        <v/>
      </c>
      <c r="M12" s="53">
        <f>L12*COS(RADIANS(D12))</f>
        <v/>
      </c>
      <c r="N12" s="54">
        <f>L12-H12</f>
        <v/>
      </c>
      <c r="O12" s="55">
        <f>M12-H12</f>
        <v/>
      </c>
      <c r="P12" s="54">
        <f>N12-O12</f>
        <v/>
      </c>
      <c r="Q12" s="53">
        <f>Inputs!$C$21*J12/(2*Inputs!$C$12*1000000)</f>
        <v/>
      </c>
      <c r="R12" s="53">
        <f>Q12*COS(RADIANS(D12))</f>
        <v/>
      </c>
      <c r="S12" s="53">
        <f>Inputs!$C$21*I12/(2*Inputs!$C$12*1000000)*COS(RADIANS(D12))</f>
        <v/>
      </c>
    </row>
    <row r="13">
      <c r="A13" s="53">
        <f>Subsurface_Live_Data!A11</f>
        <v/>
      </c>
      <c r="B13" s="54">
        <f>Model_Data!P11</f>
        <v/>
      </c>
      <c r="C13" s="54">
        <f>ABS(B13)*Inputs!$C$13/2</f>
        <v/>
      </c>
      <c r="D13" s="54">
        <f>DEGREES(ASIN(MIN(1,C13/(Inputs!$C$11*1000))))</f>
        <v/>
      </c>
      <c r="E13" s="54">
        <f>Model_Data!I11</f>
        <v/>
      </c>
      <c r="F13" s="53">
        <f>Subsurface_Live_Data!F11</f>
        <v/>
      </c>
      <c r="G13" s="53">
        <f>Subsurface_Live_Data!I11</f>
        <v/>
      </c>
      <c r="H13" s="53">
        <f>Subsurface_Live_Data!K11</f>
        <v/>
      </c>
      <c r="I13" s="54">
        <f>Subsurface_Live_Data!M11/COS(RADIANS(D13))</f>
        <v/>
      </c>
      <c r="J13" s="54">
        <f>Subsurface_Live_Data!N11/COS(RADIANS(D13))</f>
        <v/>
      </c>
      <c r="K13" s="54">
        <f>Subsurface_Live_Data!O11/COS(RADIANS(D13))</f>
        <v/>
      </c>
      <c r="L13" s="53">
        <f>Inputs!$C$21*K13/(2*Inputs!$C$12*1000000)</f>
        <v/>
      </c>
      <c r="M13" s="53">
        <f>L13*COS(RADIANS(D13))</f>
        <v/>
      </c>
      <c r="N13" s="54">
        <f>L13-H13</f>
        <v/>
      </c>
      <c r="O13" s="55">
        <f>M13-H13</f>
        <v/>
      </c>
      <c r="P13" s="54">
        <f>N13-O13</f>
        <v/>
      </c>
      <c r="Q13" s="53">
        <f>Inputs!$C$21*J13/(2*Inputs!$C$12*1000000)</f>
        <v/>
      </c>
      <c r="R13" s="53">
        <f>Q13*COS(RADIANS(D13))</f>
        <v/>
      </c>
      <c r="S13" s="53">
        <f>Inputs!$C$21*I13/(2*Inputs!$C$12*1000000)*COS(RADIANS(D13))</f>
        <v/>
      </c>
    </row>
    <row r="14">
      <c r="A14" s="53">
        <f>Subsurface_Live_Data!A12</f>
        <v/>
      </c>
      <c r="B14" s="54">
        <f>Model_Data!P12</f>
        <v/>
      </c>
      <c r="C14" s="54">
        <f>ABS(B14)*Inputs!$C$13/2</f>
        <v/>
      </c>
      <c r="D14" s="54">
        <f>DEGREES(ASIN(MIN(1,C14/(Inputs!$C$11*1000))))</f>
        <v/>
      </c>
      <c r="E14" s="54">
        <f>Model_Data!I12</f>
        <v/>
      </c>
      <c r="F14" s="53">
        <f>Subsurface_Live_Data!F12</f>
        <v/>
      </c>
      <c r="G14" s="53">
        <f>Subsurface_Live_Data!I12</f>
        <v/>
      </c>
      <c r="H14" s="53">
        <f>Subsurface_Live_Data!K12</f>
        <v/>
      </c>
      <c r="I14" s="54">
        <f>Subsurface_Live_Data!M12/COS(RADIANS(D14))</f>
        <v/>
      </c>
      <c r="J14" s="54">
        <f>Subsurface_Live_Data!N12/COS(RADIANS(D14))</f>
        <v/>
      </c>
      <c r="K14" s="54">
        <f>Subsurface_Live_Data!O12/COS(RADIANS(D14))</f>
        <v/>
      </c>
      <c r="L14" s="53">
        <f>Inputs!$C$21*K14/(2*Inputs!$C$12*1000000)</f>
        <v/>
      </c>
      <c r="M14" s="53">
        <f>L14*COS(RADIANS(D14))</f>
        <v/>
      </c>
      <c r="N14" s="54">
        <f>L14-H14</f>
        <v/>
      </c>
      <c r="O14" s="55">
        <f>M14-H14</f>
        <v/>
      </c>
      <c r="P14" s="54">
        <f>N14-O14</f>
        <v/>
      </c>
      <c r="Q14" s="53">
        <f>Inputs!$C$21*J14/(2*Inputs!$C$12*1000000)</f>
        <v/>
      </c>
      <c r="R14" s="53">
        <f>Q14*COS(RADIANS(D14))</f>
        <v/>
      </c>
      <c r="S14" s="53">
        <f>Inputs!$C$21*I14/(2*Inputs!$C$12*1000000)*COS(RADIANS(D14))</f>
        <v/>
      </c>
    </row>
    <row r="15">
      <c r="A15" s="53">
        <f>Subsurface_Live_Data!A13</f>
        <v/>
      </c>
      <c r="B15" s="54">
        <f>Model_Data!P13</f>
        <v/>
      </c>
      <c r="C15" s="54">
        <f>ABS(B15)*Inputs!$C$13/2</f>
        <v/>
      </c>
      <c r="D15" s="54">
        <f>DEGREES(ASIN(MIN(1,C15/(Inputs!$C$11*1000))))</f>
        <v/>
      </c>
      <c r="E15" s="54">
        <f>Model_Data!I13</f>
        <v/>
      </c>
      <c r="F15" s="53">
        <f>Subsurface_Live_Data!F13</f>
        <v/>
      </c>
      <c r="G15" s="53">
        <f>Subsurface_Live_Data!I13</f>
        <v/>
      </c>
      <c r="H15" s="53">
        <f>Subsurface_Live_Data!K13</f>
        <v/>
      </c>
      <c r="I15" s="54">
        <f>Subsurface_Live_Data!M13/COS(RADIANS(D15))</f>
        <v/>
      </c>
      <c r="J15" s="54">
        <f>Subsurface_Live_Data!N13/COS(RADIANS(D15))</f>
        <v/>
      </c>
      <c r="K15" s="54">
        <f>Subsurface_Live_Data!O13/COS(RADIANS(D15))</f>
        <v/>
      </c>
      <c r="L15" s="53">
        <f>Inputs!$C$21*K15/(2*Inputs!$C$12*1000000)</f>
        <v/>
      </c>
      <c r="M15" s="53">
        <f>L15*COS(RADIANS(D15))</f>
        <v/>
      </c>
      <c r="N15" s="54">
        <f>L15-H15</f>
        <v/>
      </c>
      <c r="O15" s="55">
        <f>M15-H15</f>
        <v/>
      </c>
      <c r="P15" s="54">
        <f>N15-O15</f>
        <v/>
      </c>
      <c r="Q15" s="53">
        <f>Inputs!$C$21*J15/(2*Inputs!$C$12*1000000)</f>
        <v/>
      </c>
      <c r="R15" s="53">
        <f>Q15*COS(RADIANS(D15))</f>
        <v/>
      </c>
      <c r="S15" s="53">
        <f>Inputs!$C$21*I15/(2*Inputs!$C$12*1000000)*COS(RADIANS(D15))</f>
        <v/>
      </c>
    </row>
    <row r="16">
      <c r="A16" s="53">
        <f>Subsurface_Live_Data!A14</f>
        <v/>
      </c>
      <c r="B16" s="54">
        <f>Model_Data!P14</f>
        <v/>
      </c>
      <c r="C16" s="54">
        <f>ABS(B16)*Inputs!$C$13/2</f>
        <v/>
      </c>
      <c r="D16" s="54">
        <f>DEGREES(ASIN(MIN(1,C16/(Inputs!$C$11*1000))))</f>
        <v/>
      </c>
      <c r="E16" s="54">
        <f>Model_Data!I14</f>
        <v/>
      </c>
      <c r="F16" s="53">
        <f>Subsurface_Live_Data!F14</f>
        <v/>
      </c>
      <c r="G16" s="53">
        <f>Subsurface_Live_Data!I14</f>
        <v/>
      </c>
      <c r="H16" s="53">
        <f>Subsurface_Live_Data!K14</f>
        <v/>
      </c>
      <c r="I16" s="54">
        <f>Subsurface_Live_Data!M14/COS(RADIANS(D16))</f>
        <v/>
      </c>
      <c r="J16" s="54">
        <f>Subsurface_Live_Data!N14/COS(RADIANS(D16))</f>
        <v/>
      </c>
      <c r="K16" s="54">
        <f>Subsurface_Live_Data!O14/COS(RADIANS(D16))</f>
        <v/>
      </c>
      <c r="L16" s="53">
        <f>Inputs!$C$21*K16/(2*Inputs!$C$12*1000000)</f>
        <v/>
      </c>
      <c r="M16" s="53">
        <f>L16*COS(RADIANS(D16))</f>
        <v/>
      </c>
      <c r="N16" s="54">
        <f>L16-H16</f>
        <v/>
      </c>
      <c r="O16" s="55">
        <f>M16-H16</f>
        <v/>
      </c>
      <c r="P16" s="54">
        <f>N16-O16</f>
        <v/>
      </c>
      <c r="Q16" s="53">
        <f>Inputs!$C$21*J16/(2*Inputs!$C$12*1000000)</f>
        <v/>
      </c>
      <c r="R16" s="53">
        <f>Q16*COS(RADIANS(D16))</f>
        <v/>
      </c>
      <c r="S16" s="53">
        <f>Inputs!$C$21*I16/(2*Inputs!$C$12*1000000)*COS(RADIANS(D16))</f>
        <v/>
      </c>
    </row>
    <row r="17">
      <c r="A17" s="53">
        <f>Subsurface_Live_Data!A15</f>
        <v/>
      </c>
      <c r="B17" s="54">
        <f>Model_Data!P15</f>
        <v/>
      </c>
      <c r="C17" s="54">
        <f>ABS(B17)*Inputs!$C$13/2</f>
        <v/>
      </c>
      <c r="D17" s="54">
        <f>DEGREES(ASIN(MIN(1,C17/(Inputs!$C$11*1000))))</f>
        <v/>
      </c>
      <c r="E17" s="54">
        <f>Model_Data!I15</f>
        <v/>
      </c>
      <c r="F17" s="53">
        <f>Subsurface_Live_Data!F15</f>
        <v/>
      </c>
      <c r="G17" s="53">
        <f>Subsurface_Live_Data!I15</f>
        <v/>
      </c>
      <c r="H17" s="53">
        <f>Subsurface_Live_Data!K15</f>
        <v/>
      </c>
      <c r="I17" s="54">
        <f>Subsurface_Live_Data!M15/COS(RADIANS(D17))</f>
        <v/>
      </c>
      <c r="J17" s="54">
        <f>Subsurface_Live_Data!N15/COS(RADIANS(D17))</f>
        <v/>
      </c>
      <c r="K17" s="54">
        <f>Subsurface_Live_Data!O15/COS(RADIANS(D17))</f>
        <v/>
      </c>
      <c r="L17" s="53">
        <f>Inputs!$C$21*K17/(2*Inputs!$C$12*1000000)</f>
        <v/>
      </c>
      <c r="M17" s="53">
        <f>L17*COS(RADIANS(D17))</f>
        <v/>
      </c>
      <c r="N17" s="54">
        <f>L17-H17</f>
        <v/>
      </c>
      <c r="O17" s="55">
        <f>M17-H17</f>
        <v/>
      </c>
      <c r="P17" s="54">
        <f>N17-O17</f>
        <v/>
      </c>
      <c r="Q17" s="53">
        <f>Inputs!$C$21*J17/(2*Inputs!$C$12*1000000)</f>
        <v/>
      </c>
      <c r="R17" s="53">
        <f>Q17*COS(RADIANS(D17))</f>
        <v/>
      </c>
      <c r="S17" s="53">
        <f>Inputs!$C$21*I17/(2*Inputs!$C$12*1000000)*COS(RADIANS(D17))</f>
        <v/>
      </c>
    </row>
    <row r="18">
      <c r="A18" s="53">
        <f>Subsurface_Live_Data!A16</f>
        <v/>
      </c>
      <c r="B18" s="54">
        <f>Model_Data!P16</f>
        <v/>
      </c>
      <c r="C18" s="54">
        <f>ABS(B18)*Inputs!$C$13/2</f>
        <v/>
      </c>
      <c r="D18" s="54">
        <f>DEGREES(ASIN(MIN(1,C18/(Inputs!$C$11*1000))))</f>
        <v/>
      </c>
      <c r="E18" s="54">
        <f>Model_Data!I16</f>
        <v/>
      </c>
      <c r="F18" s="53">
        <f>Subsurface_Live_Data!F16</f>
        <v/>
      </c>
      <c r="G18" s="53">
        <f>Subsurface_Live_Data!I16</f>
        <v/>
      </c>
      <c r="H18" s="53">
        <f>Subsurface_Live_Data!K16</f>
        <v/>
      </c>
      <c r="I18" s="54">
        <f>Subsurface_Live_Data!M16/COS(RADIANS(D18))</f>
        <v/>
      </c>
      <c r="J18" s="54">
        <f>Subsurface_Live_Data!N16/COS(RADIANS(D18))</f>
        <v/>
      </c>
      <c r="K18" s="54">
        <f>Subsurface_Live_Data!O16/COS(RADIANS(D18))</f>
        <v/>
      </c>
      <c r="L18" s="53">
        <f>Inputs!$C$21*K18/(2*Inputs!$C$12*1000000)</f>
        <v/>
      </c>
      <c r="M18" s="53">
        <f>L18*COS(RADIANS(D18))</f>
        <v/>
      </c>
      <c r="N18" s="54">
        <f>L18-H18</f>
        <v/>
      </c>
      <c r="O18" s="55">
        <f>M18-H18</f>
        <v/>
      </c>
      <c r="P18" s="54">
        <f>N18-O18</f>
        <v/>
      </c>
      <c r="Q18" s="53">
        <f>Inputs!$C$21*J18/(2*Inputs!$C$12*1000000)</f>
        <v/>
      </c>
      <c r="R18" s="53">
        <f>Q18*COS(RADIANS(D18))</f>
        <v/>
      </c>
      <c r="S18" s="53">
        <f>Inputs!$C$21*I18/(2*Inputs!$C$12*1000000)*COS(RADIANS(D18))</f>
        <v/>
      </c>
    </row>
    <row r="19">
      <c r="A19" s="53">
        <f>Subsurface_Live_Data!A17</f>
        <v/>
      </c>
      <c r="B19" s="54">
        <f>Model_Data!P17</f>
        <v/>
      </c>
      <c r="C19" s="54">
        <f>ABS(B19)*Inputs!$C$13/2</f>
        <v/>
      </c>
      <c r="D19" s="54">
        <f>DEGREES(ASIN(MIN(1,C19/(Inputs!$C$11*1000))))</f>
        <v/>
      </c>
      <c r="E19" s="54">
        <f>Model_Data!I17</f>
        <v/>
      </c>
      <c r="F19" s="53">
        <f>Subsurface_Live_Data!F17</f>
        <v/>
      </c>
      <c r="G19" s="53">
        <f>Subsurface_Live_Data!I17</f>
        <v/>
      </c>
      <c r="H19" s="53">
        <f>Subsurface_Live_Data!K17</f>
        <v/>
      </c>
      <c r="I19" s="54">
        <f>Subsurface_Live_Data!M17/COS(RADIANS(D19))</f>
        <v/>
      </c>
      <c r="J19" s="54">
        <f>Subsurface_Live_Data!N17/COS(RADIANS(D19))</f>
        <v/>
      </c>
      <c r="K19" s="54">
        <f>Subsurface_Live_Data!O17/COS(RADIANS(D19))</f>
        <v/>
      </c>
      <c r="L19" s="53">
        <f>Inputs!$C$21*K19/(2*Inputs!$C$12*1000000)</f>
        <v/>
      </c>
      <c r="M19" s="53">
        <f>L19*COS(RADIANS(D19))</f>
        <v/>
      </c>
      <c r="N19" s="54">
        <f>L19-H19</f>
        <v/>
      </c>
      <c r="O19" s="55">
        <f>M19-H19</f>
        <v/>
      </c>
      <c r="P19" s="54">
        <f>N19-O19</f>
        <v/>
      </c>
      <c r="Q19" s="53">
        <f>Inputs!$C$21*J19/(2*Inputs!$C$12*1000000)</f>
        <v/>
      </c>
      <c r="R19" s="53">
        <f>Q19*COS(RADIANS(D19))</f>
        <v/>
      </c>
      <c r="S19" s="53">
        <f>Inputs!$C$21*I19/(2*Inputs!$C$12*1000000)*COS(RADIANS(D19))</f>
        <v/>
      </c>
    </row>
    <row r="20">
      <c r="A20" s="53">
        <f>Subsurface_Live_Data!A18</f>
        <v/>
      </c>
      <c r="B20" s="54">
        <f>Model_Data!P18</f>
        <v/>
      </c>
      <c r="C20" s="54">
        <f>ABS(B20)*Inputs!$C$13/2</f>
        <v/>
      </c>
      <c r="D20" s="54">
        <f>DEGREES(ASIN(MIN(1,C20/(Inputs!$C$11*1000))))</f>
        <v/>
      </c>
      <c r="E20" s="54">
        <f>Model_Data!I18</f>
        <v/>
      </c>
      <c r="F20" s="53">
        <f>Subsurface_Live_Data!F18</f>
        <v/>
      </c>
      <c r="G20" s="53">
        <f>Subsurface_Live_Data!I18</f>
        <v/>
      </c>
      <c r="H20" s="53">
        <f>Subsurface_Live_Data!K18</f>
        <v/>
      </c>
      <c r="I20" s="54">
        <f>Subsurface_Live_Data!M18/COS(RADIANS(D20))</f>
        <v/>
      </c>
      <c r="J20" s="54">
        <f>Subsurface_Live_Data!N18/COS(RADIANS(D20))</f>
        <v/>
      </c>
      <c r="K20" s="54">
        <f>Subsurface_Live_Data!O18/COS(RADIANS(D20))</f>
        <v/>
      </c>
      <c r="L20" s="53">
        <f>Inputs!$C$21*K20/(2*Inputs!$C$12*1000000)</f>
        <v/>
      </c>
      <c r="M20" s="53">
        <f>L20*COS(RADIANS(D20))</f>
        <v/>
      </c>
      <c r="N20" s="54">
        <f>L20-H20</f>
        <v/>
      </c>
      <c r="O20" s="55">
        <f>M20-H20</f>
        <v/>
      </c>
      <c r="P20" s="54">
        <f>N20-O20</f>
        <v/>
      </c>
      <c r="Q20" s="53">
        <f>Inputs!$C$21*J20/(2*Inputs!$C$12*1000000)</f>
        <v/>
      </c>
      <c r="R20" s="53">
        <f>Q20*COS(RADIANS(D20))</f>
        <v/>
      </c>
      <c r="S20" s="53">
        <f>Inputs!$C$21*I20/(2*Inputs!$C$12*1000000)*COS(RADIANS(D20))</f>
        <v/>
      </c>
    </row>
    <row r="21">
      <c r="A21" s="53">
        <f>Subsurface_Live_Data!A19</f>
        <v/>
      </c>
      <c r="B21" s="54">
        <f>Model_Data!P19</f>
        <v/>
      </c>
      <c r="C21" s="54">
        <f>ABS(B21)*Inputs!$C$13/2</f>
        <v/>
      </c>
      <c r="D21" s="54">
        <f>DEGREES(ASIN(MIN(1,C21/(Inputs!$C$11*1000))))</f>
        <v/>
      </c>
      <c r="E21" s="54">
        <f>Model_Data!I19</f>
        <v/>
      </c>
      <c r="F21" s="53">
        <f>Subsurface_Live_Data!F19</f>
        <v/>
      </c>
      <c r="G21" s="53">
        <f>Subsurface_Live_Data!I19</f>
        <v/>
      </c>
      <c r="H21" s="53">
        <f>Subsurface_Live_Data!K19</f>
        <v/>
      </c>
      <c r="I21" s="54">
        <f>Subsurface_Live_Data!M19/COS(RADIANS(D21))</f>
        <v/>
      </c>
      <c r="J21" s="54">
        <f>Subsurface_Live_Data!N19/COS(RADIANS(D21))</f>
        <v/>
      </c>
      <c r="K21" s="54">
        <f>Subsurface_Live_Data!O19/COS(RADIANS(D21))</f>
        <v/>
      </c>
      <c r="L21" s="53">
        <f>Inputs!$C$21*K21/(2*Inputs!$C$12*1000000)</f>
        <v/>
      </c>
      <c r="M21" s="53">
        <f>L21*COS(RADIANS(D21))</f>
        <v/>
      </c>
      <c r="N21" s="54">
        <f>L21-H21</f>
        <v/>
      </c>
      <c r="O21" s="55">
        <f>M21-H21</f>
        <v/>
      </c>
      <c r="P21" s="54">
        <f>N21-O21</f>
        <v/>
      </c>
      <c r="Q21" s="53">
        <f>Inputs!$C$21*J21/(2*Inputs!$C$12*1000000)</f>
        <v/>
      </c>
      <c r="R21" s="53">
        <f>Q21*COS(RADIANS(D21))</f>
        <v/>
      </c>
      <c r="S21" s="53">
        <f>Inputs!$C$21*I21/(2*Inputs!$C$12*1000000)*COS(RADIANS(D21))</f>
        <v/>
      </c>
    </row>
    <row r="22">
      <c r="A22" s="53">
        <f>Subsurface_Live_Data!A20</f>
        <v/>
      </c>
      <c r="B22" s="54">
        <f>Model_Data!P20</f>
        <v/>
      </c>
      <c r="C22" s="54">
        <f>ABS(B22)*Inputs!$C$13/2</f>
        <v/>
      </c>
      <c r="D22" s="54">
        <f>DEGREES(ASIN(MIN(1,C22/(Inputs!$C$11*1000))))</f>
        <v/>
      </c>
      <c r="E22" s="54">
        <f>Model_Data!I20</f>
        <v/>
      </c>
      <c r="F22" s="53">
        <f>Subsurface_Live_Data!F20</f>
        <v/>
      </c>
      <c r="G22" s="53">
        <f>Subsurface_Live_Data!I20</f>
        <v/>
      </c>
      <c r="H22" s="53">
        <f>Subsurface_Live_Data!K20</f>
        <v/>
      </c>
      <c r="I22" s="54">
        <f>Subsurface_Live_Data!M20/COS(RADIANS(D22))</f>
        <v/>
      </c>
      <c r="J22" s="54">
        <f>Subsurface_Live_Data!N20/COS(RADIANS(D22))</f>
        <v/>
      </c>
      <c r="K22" s="54">
        <f>Subsurface_Live_Data!O20/COS(RADIANS(D22))</f>
        <v/>
      </c>
      <c r="L22" s="53">
        <f>Inputs!$C$21*K22/(2*Inputs!$C$12*1000000)</f>
        <v/>
      </c>
      <c r="M22" s="53">
        <f>L22*COS(RADIANS(D22))</f>
        <v/>
      </c>
      <c r="N22" s="54">
        <f>L22-H22</f>
        <v/>
      </c>
      <c r="O22" s="55">
        <f>M22-H22</f>
        <v/>
      </c>
      <c r="P22" s="54">
        <f>N22-O22</f>
        <v/>
      </c>
      <c r="Q22" s="53">
        <f>Inputs!$C$21*J22/(2*Inputs!$C$12*1000000)</f>
        <v/>
      </c>
      <c r="R22" s="53">
        <f>Q22*COS(RADIANS(D22))</f>
        <v/>
      </c>
      <c r="S22" s="53">
        <f>Inputs!$C$21*I22/(2*Inputs!$C$12*1000000)*COS(RADIANS(D22))</f>
        <v/>
      </c>
    </row>
    <row r="23">
      <c r="A23" s="53">
        <f>Subsurface_Live_Data!A21</f>
        <v/>
      </c>
      <c r="B23" s="54">
        <f>Model_Data!P21</f>
        <v/>
      </c>
      <c r="C23" s="54">
        <f>ABS(B23)*Inputs!$C$13/2</f>
        <v/>
      </c>
      <c r="D23" s="54">
        <f>DEGREES(ASIN(MIN(1,C23/(Inputs!$C$11*1000))))</f>
        <v/>
      </c>
      <c r="E23" s="54">
        <f>Model_Data!I21</f>
        <v/>
      </c>
      <c r="F23" s="53">
        <f>Subsurface_Live_Data!F21</f>
        <v/>
      </c>
      <c r="G23" s="53">
        <f>Subsurface_Live_Data!I21</f>
        <v/>
      </c>
      <c r="H23" s="53">
        <f>Subsurface_Live_Data!K21</f>
        <v/>
      </c>
      <c r="I23" s="54">
        <f>Subsurface_Live_Data!M21/COS(RADIANS(D23))</f>
        <v/>
      </c>
      <c r="J23" s="54">
        <f>Subsurface_Live_Data!N21/COS(RADIANS(D23))</f>
        <v/>
      </c>
      <c r="K23" s="54">
        <f>Subsurface_Live_Data!O21/COS(RADIANS(D23))</f>
        <v/>
      </c>
      <c r="L23" s="53">
        <f>Inputs!$C$21*K23/(2*Inputs!$C$12*1000000)</f>
        <v/>
      </c>
      <c r="M23" s="53">
        <f>L23*COS(RADIANS(D23))</f>
        <v/>
      </c>
      <c r="N23" s="54">
        <f>L23-H23</f>
        <v/>
      </c>
      <c r="O23" s="55">
        <f>M23-H23</f>
        <v/>
      </c>
      <c r="P23" s="54">
        <f>N23-O23</f>
        <v/>
      </c>
      <c r="Q23" s="53">
        <f>Inputs!$C$21*J23/(2*Inputs!$C$12*1000000)</f>
        <v/>
      </c>
      <c r="R23" s="53">
        <f>Q23*COS(RADIANS(D23))</f>
        <v/>
      </c>
      <c r="S23" s="53">
        <f>Inputs!$C$21*I23/(2*Inputs!$C$12*1000000)*COS(RADIANS(D23))</f>
        <v/>
      </c>
    </row>
    <row r="24">
      <c r="A24" s="53">
        <f>Subsurface_Live_Data!A22</f>
        <v/>
      </c>
      <c r="B24" s="54">
        <f>Model_Data!P22</f>
        <v/>
      </c>
      <c r="C24" s="54">
        <f>ABS(B24)*Inputs!$C$13/2</f>
        <v/>
      </c>
      <c r="D24" s="54">
        <f>DEGREES(ASIN(MIN(1,C24/(Inputs!$C$11*1000))))</f>
        <v/>
      </c>
      <c r="E24" s="54">
        <f>Model_Data!I22</f>
        <v/>
      </c>
      <c r="F24" s="53">
        <f>Subsurface_Live_Data!F22</f>
        <v/>
      </c>
      <c r="G24" s="53">
        <f>Subsurface_Live_Data!I22</f>
        <v/>
      </c>
      <c r="H24" s="53">
        <f>Subsurface_Live_Data!K22</f>
        <v/>
      </c>
      <c r="I24" s="54">
        <f>Subsurface_Live_Data!M22/COS(RADIANS(D24))</f>
        <v/>
      </c>
      <c r="J24" s="54">
        <f>Subsurface_Live_Data!N22/COS(RADIANS(D24))</f>
        <v/>
      </c>
      <c r="K24" s="54">
        <f>Subsurface_Live_Data!O22/COS(RADIANS(D24))</f>
        <v/>
      </c>
      <c r="L24" s="53">
        <f>Inputs!$C$21*K24/(2*Inputs!$C$12*1000000)</f>
        <v/>
      </c>
      <c r="M24" s="53">
        <f>L24*COS(RADIANS(D24))</f>
        <v/>
      </c>
      <c r="N24" s="54">
        <f>L24-H24</f>
        <v/>
      </c>
      <c r="O24" s="55">
        <f>M24-H24</f>
        <v/>
      </c>
      <c r="P24" s="54">
        <f>N24-O24</f>
        <v/>
      </c>
      <c r="Q24" s="53">
        <f>Inputs!$C$21*J24/(2*Inputs!$C$12*1000000)</f>
        <v/>
      </c>
      <c r="R24" s="53">
        <f>Q24*COS(RADIANS(D24))</f>
        <v/>
      </c>
      <c r="S24" s="53">
        <f>Inputs!$C$21*I24/(2*Inputs!$C$12*1000000)*COS(RADIANS(D24))</f>
        <v/>
      </c>
    </row>
    <row r="25">
      <c r="A25" s="53">
        <f>Subsurface_Live_Data!A23</f>
        <v/>
      </c>
      <c r="B25" s="54">
        <f>Model_Data!P23</f>
        <v/>
      </c>
      <c r="C25" s="54">
        <f>ABS(B25)*Inputs!$C$13/2</f>
        <v/>
      </c>
      <c r="D25" s="54">
        <f>DEGREES(ASIN(MIN(1,C25/(Inputs!$C$11*1000))))</f>
        <v/>
      </c>
      <c r="E25" s="54">
        <f>Model_Data!I23</f>
        <v/>
      </c>
      <c r="F25" s="53">
        <f>Subsurface_Live_Data!F23</f>
        <v/>
      </c>
      <c r="G25" s="53">
        <f>Subsurface_Live_Data!I23</f>
        <v/>
      </c>
      <c r="H25" s="53">
        <f>Subsurface_Live_Data!K23</f>
        <v/>
      </c>
      <c r="I25" s="54">
        <f>Subsurface_Live_Data!M23/COS(RADIANS(D25))</f>
        <v/>
      </c>
      <c r="J25" s="54">
        <f>Subsurface_Live_Data!N23/COS(RADIANS(D25))</f>
        <v/>
      </c>
      <c r="K25" s="54">
        <f>Subsurface_Live_Data!O23/COS(RADIANS(D25))</f>
        <v/>
      </c>
      <c r="L25" s="53">
        <f>Inputs!$C$21*K25/(2*Inputs!$C$12*1000000)</f>
        <v/>
      </c>
      <c r="M25" s="53">
        <f>L25*COS(RADIANS(D25))</f>
        <v/>
      </c>
      <c r="N25" s="54">
        <f>L25-H25</f>
        <v/>
      </c>
      <c r="O25" s="55">
        <f>M25-H25</f>
        <v/>
      </c>
      <c r="P25" s="54">
        <f>N25-O25</f>
        <v/>
      </c>
      <c r="Q25" s="53">
        <f>Inputs!$C$21*J25/(2*Inputs!$C$12*1000000)</f>
        <v/>
      </c>
      <c r="R25" s="53">
        <f>Q25*COS(RADIANS(D25))</f>
        <v/>
      </c>
      <c r="S25" s="53">
        <f>Inputs!$C$21*I25/(2*Inputs!$C$12*1000000)*COS(RADIANS(D25))</f>
        <v/>
      </c>
    </row>
    <row r="26">
      <c r="A26" s="53">
        <f>Subsurface_Live_Data!A24</f>
        <v/>
      </c>
      <c r="B26" s="54">
        <f>Model_Data!P24</f>
        <v/>
      </c>
      <c r="C26" s="54">
        <f>ABS(B26)*Inputs!$C$13/2</f>
        <v/>
      </c>
      <c r="D26" s="54">
        <f>DEGREES(ASIN(MIN(1,C26/(Inputs!$C$11*1000))))</f>
        <v/>
      </c>
      <c r="E26" s="54">
        <f>Model_Data!I24</f>
        <v/>
      </c>
      <c r="F26" s="53">
        <f>Subsurface_Live_Data!F24</f>
        <v/>
      </c>
      <c r="G26" s="53">
        <f>Subsurface_Live_Data!I24</f>
        <v/>
      </c>
      <c r="H26" s="53">
        <f>Subsurface_Live_Data!K24</f>
        <v/>
      </c>
      <c r="I26" s="54">
        <f>Subsurface_Live_Data!M24/COS(RADIANS(D26))</f>
        <v/>
      </c>
      <c r="J26" s="54">
        <f>Subsurface_Live_Data!N24/COS(RADIANS(D26))</f>
        <v/>
      </c>
      <c r="K26" s="54">
        <f>Subsurface_Live_Data!O24/COS(RADIANS(D26))</f>
        <v/>
      </c>
      <c r="L26" s="53">
        <f>Inputs!$C$21*K26/(2*Inputs!$C$12*1000000)</f>
        <v/>
      </c>
      <c r="M26" s="53">
        <f>L26*COS(RADIANS(D26))</f>
        <v/>
      </c>
      <c r="N26" s="54">
        <f>L26-H26</f>
        <v/>
      </c>
      <c r="O26" s="55">
        <f>M26-H26</f>
        <v/>
      </c>
      <c r="P26" s="54">
        <f>N26-O26</f>
        <v/>
      </c>
      <c r="Q26" s="53">
        <f>Inputs!$C$21*J26/(2*Inputs!$C$12*1000000)</f>
        <v/>
      </c>
      <c r="R26" s="53">
        <f>Q26*COS(RADIANS(D26))</f>
        <v/>
      </c>
      <c r="S26" s="53">
        <f>Inputs!$C$21*I26/(2*Inputs!$C$12*1000000)*COS(RADIANS(D26))</f>
        <v/>
      </c>
    </row>
    <row r="27">
      <c r="A27" s="53">
        <f>Subsurface_Live_Data!A25</f>
        <v/>
      </c>
      <c r="B27" s="54">
        <f>Model_Data!P25</f>
        <v/>
      </c>
      <c r="C27" s="54">
        <f>ABS(B27)*Inputs!$C$13/2</f>
        <v/>
      </c>
      <c r="D27" s="54">
        <f>DEGREES(ASIN(MIN(1,C27/(Inputs!$C$11*1000))))</f>
        <v/>
      </c>
      <c r="E27" s="54">
        <f>Model_Data!I25</f>
        <v/>
      </c>
      <c r="F27" s="53">
        <f>Subsurface_Live_Data!F25</f>
        <v/>
      </c>
      <c r="G27" s="53">
        <f>Subsurface_Live_Data!I25</f>
        <v/>
      </c>
      <c r="H27" s="53">
        <f>Subsurface_Live_Data!K25</f>
        <v/>
      </c>
      <c r="I27" s="54">
        <f>Subsurface_Live_Data!M25/COS(RADIANS(D27))</f>
        <v/>
      </c>
      <c r="J27" s="54">
        <f>Subsurface_Live_Data!N25/COS(RADIANS(D27))</f>
        <v/>
      </c>
      <c r="K27" s="54">
        <f>Subsurface_Live_Data!O25/COS(RADIANS(D27))</f>
        <v/>
      </c>
      <c r="L27" s="53">
        <f>Inputs!$C$21*K27/(2*Inputs!$C$12*1000000)</f>
        <v/>
      </c>
      <c r="M27" s="53">
        <f>L27*COS(RADIANS(D27))</f>
        <v/>
      </c>
      <c r="N27" s="54">
        <f>L27-H27</f>
        <v/>
      </c>
      <c r="O27" s="55">
        <f>M27-H27</f>
        <v/>
      </c>
      <c r="P27" s="54">
        <f>N27-O27</f>
        <v/>
      </c>
      <c r="Q27" s="53">
        <f>Inputs!$C$21*J27/(2*Inputs!$C$12*1000000)</f>
        <v/>
      </c>
      <c r="R27" s="53">
        <f>Q27*COS(RADIANS(D27))</f>
        <v/>
      </c>
      <c r="S27" s="53">
        <f>Inputs!$C$21*I27/(2*Inputs!$C$12*1000000)*COS(RADIANS(D27))</f>
        <v/>
      </c>
    </row>
    <row r="28">
      <c r="A28" s="53">
        <f>Subsurface_Live_Data!A26</f>
        <v/>
      </c>
      <c r="B28" s="54">
        <f>Model_Data!P26</f>
        <v/>
      </c>
      <c r="C28" s="54">
        <f>ABS(B28)*Inputs!$C$13/2</f>
        <v/>
      </c>
      <c r="D28" s="54">
        <f>DEGREES(ASIN(MIN(1,C28/(Inputs!$C$11*1000))))</f>
        <v/>
      </c>
      <c r="E28" s="54">
        <f>Model_Data!I26</f>
        <v/>
      </c>
      <c r="F28" s="53">
        <f>Subsurface_Live_Data!F26</f>
        <v/>
      </c>
      <c r="G28" s="53">
        <f>Subsurface_Live_Data!I26</f>
        <v/>
      </c>
      <c r="H28" s="53">
        <f>Subsurface_Live_Data!K26</f>
        <v/>
      </c>
      <c r="I28" s="54">
        <f>Subsurface_Live_Data!M26/COS(RADIANS(D28))</f>
        <v/>
      </c>
      <c r="J28" s="54">
        <f>Subsurface_Live_Data!N26/COS(RADIANS(D28))</f>
        <v/>
      </c>
      <c r="K28" s="54">
        <f>Subsurface_Live_Data!O26/COS(RADIANS(D28))</f>
        <v/>
      </c>
      <c r="L28" s="53">
        <f>Inputs!$C$21*K28/(2*Inputs!$C$12*1000000)</f>
        <v/>
      </c>
      <c r="M28" s="53">
        <f>L28*COS(RADIANS(D28))</f>
        <v/>
      </c>
      <c r="N28" s="54">
        <f>L28-H28</f>
        <v/>
      </c>
      <c r="O28" s="55">
        <f>M28-H28</f>
        <v/>
      </c>
      <c r="P28" s="54">
        <f>N28-O28</f>
        <v/>
      </c>
      <c r="Q28" s="53">
        <f>Inputs!$C$21*J28/(2*Inputs!$C$12*1000000)</f>
        <v/>
      </c>
      <c r="R28" s="53">
        <f>Q28*COS(RADIANS(D28))</f>
        <v/>
      </c>
      <c r="S28" s="53">
        <f>Inputs!$C$21*I28/(2*Inputs!$C$12*1000000)*COS(RADIANS(D28))</f>
        <v/>
      </c>
    </row>
    <row r="29">
      <c r="A29" s="53">
        <f>Subsurface_Live_Data!A27</f>
        <v/>
      </c>
      <c r="B29" s="54">
        <f>Model_Data!P27</f>
        <v/>
      </c>
      <c r="C29" s="54">
        <f>ABS(B29)*Inputs!$C$13/2</f>
        <v/>
      </c>
      <c r="D29" s="54">
        <f>DEGREES(ASIN(MIN(1,C29/(Inputs!$C$11*1000))))</f>
        <v/>
      </c>
      <c r="E29" s="54">
        <f>Model_Data!I27</f>
        <v/>
      </c>
      <c r="F29" s="53">
        <f>Subsurface_Live_Data!F27</f>
        <v/>
      </c>
      <c r="G29" s="53">
        <f>Subsurface_Live_Data!I27</f>
        <v/>
      </c>
      <c r="H29" s="53">
        <f>Subsurface_Live_Data!K27</f>
        <v/>
      </c>
      <c r="I29" s="54">
        <f>Subsurface_Live_Data!M27/COS(RADIANS(D29))</f>
        <v/>
      </c>
      <c r="J29" s="54">
        <f>Subsurface_Live_Data!N27/COS(RADIANS(D29))</f>
        <v/>
      </c>
      <c r="K29" s="54">
        <f>Subsurface_Live_Data!O27/COS(RADIANS(D29))</f>
        <v/>
      </c>
      <c r="L29" s="53">
        <f>Inputs!$C$21*K29/(2*Inputs!$C$12*1000000)</f>
        <v/>
      </c>
      <c r="M29" s="53">
        <f>L29*COS(RADIANS(D29))</f>
        <v/>
      </c>
      <c r="N29" s="54">
        <f>L29-H29</f>
        <v/>
      </c>
      <c r="O29" s="55">
        <f>M29-H29</f>
        <v/>
      </c>
      <c r="P29" s="54">
        <f>N29-O29</f>
        <v/>
      </c>
      <c r="Q29" s="53">
        <f>Inputs!$C$21*J29/(2*Inputs!$C$12*1000000)</f>
        <v/>
      </c>
      <c r="R29" s="53">
        <f>Q29*COS(RADIANS(D29))</f>
        <v/>
      </c>
      <c r="S29" s="53">
        <f>Inputs!$C$21*I29/(2*Inputs!$C$12*1000000)*COS(RADIANS(D29))</f>
        <v/>
      </c>
    </row>
    <row r="30">
      <c r="A30" s="53">
        <f>Subsurface_Live_Data!A28</f>
        <v/>
      </c>
      <c r="B30" s="54">
        <f>Model_Data!P28</f>
        <v/>
      </c>
      <c r="C30" s="54">
        <f>ABS(B30)*Inputs!$C$13/2</f>
        <v/>
      </c>
      <c r="D30" s="54">
        <f>DEGREES(ASIN(MIN(1,C30/(Inputs!$C$11*1000))))</f>
        <v/>
      </c>
      <c r="E30" s="54">
        <f>Model_Data!I28</f>
        <v/>
      </c>
      <c r="F30" s="53">
        <f>Subsurface_Live_Data!F28</f>
        <v/>
      </c>
      <c r="G30" s="53">
        <f>Subsurface_Live_Data!I28</f>
        <v/>
      </c>
      <c r="H30" s="53">
        <f>Subsurface_Live_Data!K28</f>
        <v/>
      </c>
      <c r="I30" s="54">
        <f>Subsurface_Live_Data!M28/COS(RADIANS(D30))</f>
        <v/>
      </c>
      <c r="J30" s="54">
        <f>Subsurface_Live_Data!N28/COS(RADIANS(D30))</f>
        <v/>
      </c>
      <c r="K30" s="54">
        <f>Subsurface_Live_Data!O28/COS(RADIANS(D30))</f>
        <v/>
      </c>
      <c r="L30" s="53">
        <f>Inputs!$C$21*K30/(2*Inputs!$C$12*1000000)</f>
        <v/>
      </c>
      <c r="M30" s="53">
        <f>L30*COS(RADIANS(D30))</f>
        <v/>
      </c>
      <c r="N30" s="54">
        <f>L30-H30</f>
        <v/>
      </c>
      <c r="O30" s="55">
        <f>M30-H30</f>
        <v/>
      </c>
      <c r="P30" s="54">
        <f>N30-O30</f>
        <v/>
      </c>
      <c r="Q30" s="53">
        <f>Inputs!$C$21*J30/(2*Inputs!$C$12*1000000)</f>
        <v/>
      </c>
      <c r="R30" s="53">
        <f>Q30*COS(RADIANS(D30))</f>
        <v/>
      </c>
      <c r="S30" s="53">
        <f>Inputs!$C$21*I30/(2*Inputs!$C$12*1000000)*COS(RADIANS(D30))</f>
        <v/>
      </c>
    </row>
    <row r="31">
      <c r="A31" s="53">
        <f>Subsurface_Live_Data!A29</f>
        <v/>
      </c>
      <c r="B31" s="54">
        <f>Model_Data!P29</f>
        <v/>
      </c>
      <c r="C31" s="54">
        <f>ABS(B31)*Inputs!$C$13/2</f>
        <v/>
      </c>
      <c r="D31" s="54">
        <f>DEGREES(ASIN(MIN(1,C31/(Inputs!$C$11*1000))))</f>
        <v/>
      </c>
      <c r="E31" s="54">
        <f>Model_Data!I29</f>
        <v/>
      </c>
      <c r="F31" s="53">
        <f>Subsurface_Live_Data!F29</f>
        <v/>
      </c>
      <c r="G31" s="53">
        <f>Subsurface_Live_Data!I29</f>
        <v/>
      </c>
      <c r="H31" s="53">
        <f>Subsurface_Live_Data!K29</f>
        <v/>
      </c>
      <c r="I31" s="54">
        <f>Subsurface_Live_Data!M29/COS(RADIANS(D31))</f>
        <v/>
      </c>
      <c r="J31" s="54">
        <f>Subsurface_Live_Data!N29/COS(RADIANS(D31))</f>
        <v/>
      </c>
      <c r="K31" s="54">
        <f>Subsurface_Live_Data!O29/COS(RADIANS(D31))</f>
        <v/>
      </c>
      <c r="L31" s="53">
        <f>Inputs!$C$21*K31/(2*Inputs!$C$12*1000000)</f>
        <v/>
      </c>
      <c r="M31" s="53">
        <f>L31*COS(RADIANS(D31))</f>
        <v/>
      </c>
      <c r="N31" s="54">
        <f>L31-H31</f>
        <v/>
      </c>
      <c r="O31" s="55">
        <f>M31-H31</f>
        <v/>
      </c>
      <c r="P31" s="54">
        <f>N31-O31</f>
        <v/>
      </c>
      <c r="Q31" s="53">
        <f>Inputs!$C$21*J31/(2*Inputs!$C$12*1000000)</f>
        <v/>
      </c>
      <c r="R31" s="53">
        <f>Q31*COS(RADIANS(D31))</f>
        <v/>
      </c>
      <c r="S31" s="53">
        <f>Inputs!$C$21*I31/(2*Inputs!$C$12*1000000)*COS(RADIANS(D31))</f>
        <v/>
      </c>
    </row>
    <row r="32">
      <c r="A32" s="53">
        <f>Subsurface_Live_Data!A30</f>
        <v/>
      </c>
      <c r="B32" s="54">
        <f>Model_Data!P30</f>
        <v/>
      </c>
      <c r="C32" s="54">
        <f>ABS(B32)*Inputs!$C$13/2</f>
        <v/>
      </c>
      <c r="D32" s="54">
        <f>DEGREES(ASIN(MIN(1,C32/(Inputs!$C$11*1000))))</f>
        <v/>
      </c>
      <c r="E32" s="54">
        <f>Model_Data!I30</f>
        <v/>
      </c>
      <c r="F32" s="53">
        <f>Subsurface_Live_Data!F30</f>
        <v/>
      </c>
      <c r="G32" s="53">
        <f>Subsurface_Live_Data!I30</f>
        <v/>
      </c>
      <c r="H32" s="53">
        <f>Subsurface_Live_Data!K30</f>
        <v/>
      </c>
      <c r="I32" s="54">
        <f>Subsurface_Live_Data!M30/COS(RADIANS(D32))</f>
        <v/>
      </c>
      <c r="J32" s="54">
        <f>Subsurface_Live_Data!N30/COS(RADIANS(D32))</f>
        <v/>
      </c>
      <c r="K32" s="54">
        <f>Subsurface_Live_Data!O30/COS(RADIANS(D32))</f>
        <v/>
      </c>
      <c r="L32" s="53">
        <f>Inputs!$C$21*K32/(2*Inputs!$C$12*1000000)</f>
        <v/>
      </c>
      <c r="M32" s="53">
        <f>L32*COS(RADIANS(D32))</f>
        <v/>
      </c>
      <c r="N32" s="54">
        <f>L32-H32</f>
        <v/>
      </c>
      <c r="O32" s="55">
        <f>M32-H32</f>
        <v/>
      </c>
      <c r="P32" s="54">
        <f>N32-O32</f>
        <v/>
      </c>
      <c r="Q32" s="53">
        <f>Inputs!$C$21*J32/(2*Inputs!$C$12*1000000)</f>
        <v/>
      </c>
      <c r="R32" s="53">
        <f>Q32*COS(RADIANS(D32))</f>
        <v/>
      </c>
      <c r="S32" s="53">
        <f>Inputs!$C$21*I32/(2*Inputs!$C$12*1000000)*COS(RADIANS(D32))</f>
        <v/>
      </c>
    </row>
    <row r="33">
      <c r="A33" s="53">
        <f>Subsurface_Live_Data!A31</f>
        <v/>
      </c>
      <c r="B33" s="54">
        <f>Model_Data!P31</f>
        <v/>
      </c>
      <c r="C33" s="54">
        <f>ABS(B33)*Inputs!$C$13/2</f>
        <v/>
      </c>
      <c r="D33" s="54">
        <f>DEGREES(ASIN(MIN(1,C33/(Inputs!$C$11*1000))))</f>
        <v/>
      </c>
      <c r="E33" s="54">
        <f>Model_Data!I31</f>
        <v/>
      </c>
      <c r="F33" s="53">
        <f>Subsurface_Live_Data!F31</f>
        <v/>
      </c>
      <c r="G33" s="53">
        <f>Subsurface_Live_Data!I31</f>
        <v/>
      </c>
      <c r="H33" s="53">
        <f>Subsurface_Live_Data!K31</f>
        <v/>
      </c>
      <c r="I33" s="54">
        <f>Subsurface_Live_Data!M31/COS(RADIANS(D33))</f>
        <v/>
      </c>
      <c r="J33" s="54">
        <f>Subsurface_Live_Data!N31/COS(RADIANS(D33))</f>
        <v/>
      </c>
      <c r="K33" s="54">
        <f>Subsurface_Live_Data!O31/COS(RADIANS(D33))</f>
        <v/>
      </c>
      <c r="L33" s="53">
        <f>Inputs!$C$21*K33/(2*Inputs!$C$12*1000000)</f>
        <v/>
      </c>
      <c r="M33" s="53">
        <f>L33*COS(RADIANS(D33))</f>
        <v/>
      </c>
      <c r="N33" s="54">
        <f>L33-H33</f>
        <v/>
      </c>
      <c r="O33" s="55">
        <f>M33-H33</f>
        <v/>
      </c>
      <c r="P33" s="54">
        <f>N33-O33</f>
        <v/>
      </c>
      <c r="Q33" s="53">
        <f>Inputs!$C$21*J33/(2*Inputs!$C$12*1000000)</f>
        <v/>
      </c>
      <c r="R33" s="53">
        <f>Q33*COS(RADIANS(D33))</f>
        <v/>
      </c>
      <c r="S33" s="53">
        <f>Inputs!$C$21*I33/(2*Inputs!$C$12*1000000)*COS(RADIANS(D33))</f>
        <v/>
      </c>
    </row>
    <row r="34">
      <c r="A34" s="53">
        <f>Subsurface_Live_Data!A32</f>
        <v/>
      </c>
      <c r="B34" s="54">
        <f>Model_Data!P32</f>
        <v/>
      </c>
      <c r="C34" s="54">
        <f>ABS(B34)*Inputs!$C$13/2</f>
        <v/>
      </c>
      <c r="D34" s="54">
        <f>DEGREES(ASIN(MIN(1,C34/(Inputs!$C$11*1000))))</f>
        <v/>
      </c>
      <c r="E34" s="54">
        <f>Model_Data!I32</f>
        <v/>
      </c>
      <c r="F34" s="53">
        <f>Subsurface_Live_Data!F32</f>
        <v/>
      </c>
      <c r="G34" s="53">
        <f>Subsurface_Live_Data!I32</f>
        <v/>
      </c>
      <c r="H34" s="53">
        <f>Subsurface_Live_Data!K32</f>
        <v/>
      </c>
      <c r="I34" s="54">
        <f>Subsurface_Live_Data!M32/COS(RADIANS(D34))</f>
        <v/>
      </c>
      <c r="J34" s="54">
        <f>Subsurface_Live_Data!N32/COS(RADIANS(D34))</f>
        <v/>
      </c>
      <c r="K34" s="54">
        <f>Subsurface_Live_Data!O32/COS(RADIANS(D34))</f>
        <v/>
      </c>
      <c r="L34" s="53">
        <f>Inputs!$C$21*K34/(2*Inputs!$C$12*1000000)</f>
        <v/>
      </c>
      <c r="M34" s="53">
        <f>L34*COS(RADIANS(D34))</f>
        <v/>
      </c>
      <c r="N34" s="54">
        <f>L34-H34</f>
        <v/>
      </c>
      <c r="O34" s="55">
        <f>M34-H34</f>
        <v/>
      </c>
      <c r="P34" s="54">
        <f>N34-O34</f>
        <v/>
      </c>
      <c r="Q34" s="53">
        <f>Inputs!$C$21*J34/(2*Inputs!$C$12*1000000)</f>
        <v/>
      </c>
      <c r="R34" s="53">
        <f>Q34*COS(RADIANS(D34))</f>
        <v/>
      </c>
      <c r="S34" s="53">
        <f>Inputs!$C$21*I34/(2*Inputs!$C$12*1000000)*COS(RADIANS(D34))</f>
        <v/>
      </c>
    </row>
    <row r="35">
      <c r="A35" s="53">
        <f>Subsurface_Live_Data!A33</f>
        <v/>
      </c>
      <c r="B35" s="54">
        <f>Model_Data!P33</f>
        <v/>
      </c>
      <c r="C35" s="54">
        <f>ABS(B35)*Inputs!$C$13/2</f>
        <v/>
      </c>
      <c r="D35" s="54">
        <f>DEGREES(ASIN(MIN(1,C35/(Inputs!$C$11*1000))))</f>
        <v/>
      </c>
      <c r="E35" s="54">
        <f>Model_Data!I33</f>
        <v/>
      </c>
      <c r="F35" s="53">
        <f>Subsurface_Live_Data!F33</f>
        <v/>
      </c>
      <c r="G35" s="53">
        <f>Subsurface_Live_Data!I33</f>
        <v/>
      </c>
      <c r="H35" s="53">
        <f>Subsurface_Live_Data!K33</f>
        <v/>
      </c>
      <c r="I35" s="54">
        <f>Subsurface_Live_Data!M33/COS(RADIANS(D35))</f>
        <v/>
      </c>
      <c r="J35" s="54">
        <f>Subsurface_Live_Data!N33/COS(RADIANS(D35))</f>
        <v/>
      </c>
      <c r="K35" s="54">
        <f>Subsurface_Live_Data!O33/COS(RADIANS(D35))</f>
        <v/>
      </c>
      <c r="L35" s="53">
        <f>Inputs!$C$21*K35/(2*Inputs!$C$12*1000000)</f>
        <v/>
      </c>
      <c r="M35" s="53">
        <f>L35*COS(RADIANS(D35))</f>
        <v/>
      </c>
      <c r="N35" s="54">
        <f>L35-H35</f>
        <v/>
      </c>
      <c r="O35" s="55">
        <f>M35-H35</f>
        <v/>
      </c>
      <c r="P35" s="54">
        <f>N35-O35</f>
        <v/>
      </c>
      <c r="Q35" s="53">
        <f>Inputs!$C$21*J35/(2*Inputs!$C$12*1000000)</f>
        <v/>
      </c>
      <c r="R35" s="53">
        <f>Q35*COS(RADIANS(D35))</f>
        <v/>
      </c>
      <c r="S35" s="53">
        <f>Inputs!$C$21*I35/(2*Inputs!$C$12*1000000)*COS(RADIANS(D35))</f>
        <v/>
      </c>
    </row>
    <row r="36">
      <c r="A36" s="53">
        <f>Subsurface_Live_Data!A34</f>
        <v/>
      </c>
      <c r="B36" s="54">
        <f>Model_Data!P34</f>
        <v/>
      </c>
      <c r="C36" s="54">
        <f>ABS(B36)*Inputs!$C$13/2</f>
        <v/>
      </c>
      <c r="D36" s="54">
        <f>DEGREES(ASIN(MIN(1,C36/(Inputs!$C$11*1000))))</f>
        <v/>
      </c>
      <c r="E36" s="54">
        <f>Model_Data!I34</f>
        <v/>
      </c>
      <c r="F36" s="53">
        <f>Subsurface_Live_Data!F34</f>
        <v/>
      </c>
      <c r="G36" s="53">
        <f>Subsurface_Live_Data!I34</f>
        <v/>
      </c>
      <c r="H36" s="53">
        <f>Subsurface_Live_Data!K34</f>
        <v/>
      </c>
      <c r="I36" s="54">
        <f>Subsurface_Live_Data!M34/COS(RADIANS(D36))</f>
        <v/>
      </c>
      <c r="J36" s="54">
        <f>Subsurface_Live_Data!N34/COS(RADIANS(D36))</f>
        <v/>
      </c>
      <c r="K36" s="54">
        <f>Subsurface_Live_Data!O34/COS(RADIANS(D36))</f>
        <v/>
      </c>
      <c r="L36" s="53">
        <f>Inputs!$C$21*K36/(2*Inputs!$C$12*1000000)</f>
        <v/>
      </c>
      <c r="M36" s="53">
        <f>L36*COS(RADIANS(D36))</f>
        <v/>
      </c>
      <c r="N36" s="54">
        <f>L36-H36</f>
        <v/>
      </c>
      <c r="O36" s="55">
        <f>M36-H36</f>
        <v/>
      </c>
      <c r="P36" s="54">
        <f>N36-O36</f>
        <v/>
      </c>
      <c r="Q36" s="53">
        <f>Inputs!$C$21*J36/(2*Inputs!$C$12*1000000)</f>
        <v/>
      </c>
      <c r="R36" s="53">
        <f>Q36*COS(RADIANS(D36))</f>
        <v/>
      </c>
      <c r="S36" s="53">
        <f>Inputs!$C$21*I36/(2*Inputs!$C$12*1000000)*COS(RADIANS(D36))</f>
        <v/>
      </c>
    </row>
    <row r="37">
      <c r="A37" s="53">
        <f>Subsurface_Live_Data!A35</f>
        <v/>
      </c>
      <c r="B37" s="54">
        <f>Model_Data!P35</f>
        <v/>
      </c>
      <c r="C37" s="54">
        <f>ABS(B37)*Inputs!$C$13/2</f>
        <v/>
      </c>
      <c r="D37" s="54">
        <f>DEGREES(ASIN(MIN(1,C37/(Inputs!$C$11*1000))))</f>
        <v/>
      </c>
      <c r="E37" s="54">
        <f>Model_Data!I35</f>
        <v/>
      </c>
      <c r="F37" s="53">
        <f>Subsurface_Live_Data!F35</f>
        <v/>
      </c>
      <c r="G37" s="53">
        <f>Subsurface_Live_Data!I35</f>
        <v/>
      </c>
      <c r="H37" s="53">
        <f>Subsurface_Live_Data!K35</f>
        <v/>
      </c>
      <c r="I37" s="54">
        <f>Subsurface_Live_Data!M35/COS(RADIANS(D37))</f>
        <v/>
      </c>
      <c r="J37" s="54">
        <f>Subsurface_Live_Data!N35/COS(RADIANS(D37))</f>
        <v/>
      </c>
      <c r="K37" s="54">
        <f>Subsurface_Live_Data!O35/COS(RADIANS(D37))</f>
        <v/>
      </c>
      <c r="L37" s="53">
        <f>Inputs!$C$21*K37/(2*Inputs!$C$12*1000000)</f>
        <v/>
      </c>
      <c r="M37" s="53">
        <f>L37*COS(RADIANS(D37))</f>
        <v/>
      </c>
      <c r="N37" s="54">
        <f>L37-H37</f>
        <v/>
      </c>
      <c r="O37" s="55">
        <f>M37-H37</f>
        <v/>
      </c>
      <c r="P37" s="54">
        <f>N37-O37</f>
        <v/>
      </c>
      <c r="Q37" s="53">
        <f>Inputs!$C$21*J37/(2*Inputs!$C$12*1000000)</f>
        <v/>
      </c>
      <c r="R37" s="53">
        <f>Q37*COS(RADIANS(D37))</f>
        <v/>
      </c>
      <c r="S37" s="53">
        <f>Inputs!$C$21*I37/(2*Inputs!$C$12*1000000)*COS(RADIANS(D37))</f>
        <v/>
      </c>
    </row>
    <row r="38">
      <c r="A38" s="53">
        <f>Subsurface_Live_Data!A36</f>
        <v/>
      </c>
      <c r="B38" s="54">
        <f>Model_Data!P36</f>
        <v/>
      </c>
      <c r="C38" s="54">
        <f>ABS(B38)*Inputs!$C$13/2</f>
        <v/>
      </c>
      <c r="D38" s="54">
        <f>DEGREES(ASIN(MIN(1,C38/(Inputs!$C$11*1000))))</f>
        <v/>
      </c>
      <c r="E38" s="54">
        <f>Model_Data!I36</f>
        <v/>
      </c>
      <c r="F38" s="53">
        <f>Subsurface_Live_Data!F36</f>
        <v/>
      </c>
      <c r="G38" s="53">
        <f>Subsurface_Live_Data!I36</f>
        <v/>
      </c>
      <c r="H38" s="53">
        <f>Subsurface_Live_Data!K36</f>
        <v/>
      </c>
      <c r="I38" s="54">
        <f>Subsurface_Live_Data!M36/COS(RADIANS(D38))</f>
        <v/>
      </c>
      <c r="J38" s="54">
        <f>Subsurface_Live_Data!N36/COS(RADIANS(D38))</f>
        <v/>
      </c>
      <c r="K38" s="54">
        <f>Subsurface_Live_Data!O36/COS(RADIANS(D38))</f>
        <v/>
      </c>
      <c r="L38" s="53">
        <f>Inputs!$C$21*K38/(2*Inputs!$C$12*1000000)</f>
        <v/>
      </c>
      <c r="M38" s="53">
        <f>L38*COS(RADIANS(D38))</f>
        <v/>
      </c>
      <c r="N38" s="54">
        <f>L38-H38</f>
        <v/>
      </c>
      <c r="O38" s="55">
        <f>M38-H38</f>
        <v/>
      </c>
      <c r="P38" s="54">
        <f>N38-O38</f>
        <v/>
      </c>
      <c r="Q38" s="53">
        <f>Inputs!$C$21*J38/(2*Inputs!$C$12*1000000)</f>
        <v/>
      </c>
      <c r="R38" s="53">
        <f>Q38*COS(RADIANS(D38))</f>
        <v/>
      </c>
      <c r="S38" s="53">
        <f>Inputs!$C$21*I38/(2*Inputs!$C$12*1000000)*COS(RADIANS(D38))</f>
        <v/>
      </c>
    </row>
    <row r="39">
      <c r="A39" s="53">
        <f>Subsurface_Live_Data!A37</f>
        <v/>
      </c>
      <c r="B39" s="54">
        <f>Model_Data!P37</f>
        <v/>
      </c>
      <c r="C39" s="54">
        <f>ABS(B39)*Inputs!$C$13/2</f>
        <v/>
      </c>
      <c r="D39" s="54">
        <f>DEGREES(ASIN(MIN(1,C39/(Inputs!$C$11*1000))))</f>
        <v/>
      </c>
      <c r="E39" s="54">
        <f>Model_Data!I37</f>
        <v/>
      </c>
      <c r="F39" s="53">
        <f>Subsurface_Live_Data!F37</f>
        <v/>
      </c>
      <c r="G39" s="53">
        <f>Subsurface_Live_Data!I37</f>
        <v/>
      </c>
      <c r="H39" s="53">
        <f>Subsurface_Live_Data!K37</f>
        <v/>
      </c>
      <c r="I39" s="54">
        <f>Subsurface_Live_Data!M37/COS(RADIANS(D39))</f>
        <v/>
      </c>
      <c r="J39" s="54">
        <f>Subsurface_Live_Data!N37/COS(RADIANS(D39))</f>
        <v/>
      </c>
      <c r="K39" s="54">
        <f>Subsurface_Live_Data!O37/COS(RADIANS(D39))</f>
        <v/>
      </c>
      <c r="L39" s="53">
        <f>Inputs!$C$21*K39/(2*Inputs!$C$12*1000000)</f>
        <v/>
      </c>
      <c r="M39" s="53">
        <f>L39*COS(RADIANS(D39))</f>
        <v/>
      </c>
      <c r="N39" s="54">
        <f>L39-H39</f>
        <v/>
      </c>
      <c r="O39" s="55">
        <f>M39-H39</f>
        <v/>
      </c>
      <c r="P39" s="54">
        <f>N39-O39</f>
        <v/>
      </c>
      <c r="Q39" s="53">
        <f>Inputs!$C$21*J39/(2*Inputs!$C$12*1000000)</f>
        <v/>
      </c>
      <c r="R39" s="53">
        <f>Q39*COS(RADIANS(D39))</f>
        <v/>
      </c>
      <c r="S39" s="53">
        <f>Inputs!$C$21*I39/(2*Inputs!$C$12*1000000)*COS(RADIANS(D39))</f>
        <v/>
      </c>
    </row>
    <row r="40">
      <c r="A40" s="53">
        <f>Subsurface_Live_Data!A38</f>
        <v/>
      </c>
      <c r="B40" s="54">
        <f>Model_Data!P38</f>
        <v/>
      </c>
      <c r="C40" s="54">
        <f>ABS(B40)*Inputs!$C$13/2</f>
        <v/>
      </c>
      <c r="D40" s="54">
        <f>DEGREES(ASIN(MIN(1,C40/(Inputs!$C$11*1000))))</f>
        <v/>
      </c>
      <c r="E40" s="54">
        <f>Model_Data!I38</f>
        <v/>
      </c>
      <c r="F40" s="53">
        <f>Subsurface_Live_Data!F38</f>
        <v/>
      </c>
      <c r="G40" s="53">
        <f>Subsurface_Live_Data!I38</f>
        <v/>
      </c>
      <c r="H40" s="53">
        <f>Subsurface_Live_Data!K38</f>
        <v/>
      </c>
      <c r="I40" s="54">
        <f>Subsurface_Live_Data!M38/COS(RADIANS(D40))</f>
        <v/>
      </c>
      <c r="J40" s="54">
        <f>Subsurface_Live_Data!N38/COS(RADIANS(D40))</f>
        <v/>
      </c>
      <c r="K40" s="54">
        <f>Subsurface_Live_Data!O38/COS(RADIANS(D40))</f>
        <v/>
      </c>
      <c r="L40" s="53">
        <f>Inputs!$C$21*K40/(2*Inputs!$C$12*1000000)</f>
        <v/>
      </c>
      <c r="M40" s="53">
        <f>L40*COS(RADIANS(D40))</f>
        <v/>
      </c>
      <c r="N40" s="54">
        <f>L40-H40</f>
        <v/>
      </c>
      <c r="O40" s="55">
        <f>M40-H40</f>
        <v/>
      </c>
      <c r="P40" s="54">
        <f>N40-O40</f>
        <v/>
      </c>
      <c r="Q40" s="53">
        <f>Inputs!$C$21*J40/(2*Inputs!$C$12*1000000)</f>
        <v/>
      </c>
      <c r="R40" s="53">
        <f>Q40*COS(RADIANS(D40))</f>
        <v/>
      </c>
      <c r="S40" s="53">
        <f>Inputs!$C$21*I40/(2*Inputs!$C$12*1000000)*COS(RADIANS(D40))</f>
        <v/>
      </c>
    </row>
    <row r="41">
      <c r="A41" s="53">
        <f>Subsurface_Live_Data!A39</f>
        <v/>
      </c>
      <c r="B41" s="54">
        <f>Model_Data!P39</f>
        <v/>
      </c>
      <c r="C41" s="54">
        <f>ABS(B41)*Inputs!$C$13/2</f>
        <v/>
      </c>
      <c r="D41" s="54">
        <f>DEGREES(ASIN(MIN(1,C41/(Inputs!$C$11*1000))))</f>
        <v/>
      </c>
      <c r="E41" s="54">
        <f>Model_Data!I39</f>
        <v/>
      </c>
      <c r="F41" s="53">
        <f>Subsurface_Live_Data!F39</f>
        <v/>
      </c>
      <c r="G41" s="53">
        <f>Subsurface_Live_Data!I39</f>
        <v/>
      </c>
      <c r="H41" s="53">
        <f>Subsurface_Live_Data!K39</f>
        <v/>
      </c>
      <c r="I41" s="54">
        <f>Subsurface_Live_Data!M39/COS(RADIANS(D41))</f>
        <v/>
      </c>
      <c r="J41" s="54">
        <f>Subsurface_Live_Data!N39/COS(RADIANS(D41))</f>
        <v/>
      </c>
      <c r="K41" s="54">
        <f>Subsurface_Live_Data!O39/COS(RADIANS(D41))</f>
        <v/>
      </c>
      <c r="L41" s="53">
        <f>Inputs!$C$21*K41/(2*Inputs!$C$12*1000000)</f>
        <v/>
      </c>
      <c r="M41" s="53">
        <f>L41*COS(RADIANS(D41))</f>
        <v/>
      </c>
      <c r="N41" s="54">
        <f>L41-H41</f>
        <v/>
      </c>
      <c r="O41" s="55">
        <f>M41-H41</f>
        <v/>
      </c>
      <c r="P41" s="54">
        <f>N41-O41</f>
        <v/>
      </c>
      <c r="Q41" s="53">
        <f>Inputs!$C$21*J41/(2*Inputs!$C$12*1000000)</f>
        <v/>
      </c>
      <c r="R41" s="53">
        <f>Q41*COS(RADIANS(D41))</f>
        <v/>
      </c>
      <c r="S41" s="53">
        <f>Inputs!$C$21*I41/(2*Inputs!$C$12*1000000)*COS(RADIANS(D41))</f>
        <v/>
      </c>
    </row>
    <row r="42">
      <c r="A42" s="53">
        <f>Subsurface_Live_Data!A40</f>
        <v/>
      </c>
      <c r="B42" s="54">
        <f>Model_Data!P40</f>
        <v/>
      </c>
      <c r="C42" s="54">
        <f>ABS(B42)*Inputs!$C$13/2</f>
        <v/>
      </c>
      <c r="D42" s="54">
        <f>DEGREES(ASIN(MIN(1,C42/(Inputs!$C$11*1000))))</f>
        <v/>
      </c>
      <c r="E42" s="54">
        <f>Model_Data!I40</f>
        <v/>
      </c>
      <c r="F42" s="53">
        <f>Subsurface_Live_Data!F40</f>
        <v/>
      </c>
      <c r="G42" s="53">
        <f>Subsurface_Live_Data!I40</f>
        <v/>
      </c>
      <c r="H42" s="53">
        <f>Subsurface_Live_Data!K40</f>
        <v/>
      </c>
      <c r="I42" s="54">
        <f>Subsurface_Live_Data!M40/COS(RADIANS(D42))</f>
        <v/>
      </c>
      <c r="J42" s="54">
        <f>Subsurface_Live_Data!N40/COS(RADIANS(D42))</f>
        <v/>
      </c>
      <c r="K42" s="54">
        <f>Subsurface_Live_Data!O40/COS(RADIANS(D42))</f>
        <v/>
      </c>
      <c r="L42" s="53">
        <f>Inputs!$C$21*K42/(2*Inputs!$C$12*1000000)</f>
        <v/>
      </c>
      <c r="M42" s="53">
        <f>L42*COS(RADIANS(D42))</f>
        <v/>
      </c>
      <c r="N42" s="54">
        <f>L42-H42</f>
        <v/>
      </c>
      <c r="O42" s="55">
        <f>M42-H42</f>
        <v/>
      </c>
      <c r="P42" s="54">
        <f>N42-O42</f>
        <v/>
      </c>
      <c r="Q42" s="53">
        <f>Inputs!$C$21*J42/(2*Inputs!$C$12*1000000)</f>
        <v/>
      </c>
      <c r="R42" s="53">
        <f>Q42*COS(RADIANS(D42))</f>
        <v/>
      </c>
      <c r="S42" s="53">
        <f>Inputs!$C$21*I42/(2*Inputs!$C$12*1000000)*COS(RADIANS(D42))</f>
        <v/>
      </c>
    </row>
    <row r="43">
      <c r="A43" s="53">
        <f>Subsurface_Live_Data!A41</f>
        <v/>
      </c>
      <c r="B43" s="54">
        <f>Model_Data!P41</f>
        <v/>
      </c>
      <c r="C43" s="54">
        <f>ABS(B43)*Inputs!$C$13/2</f>
        <v/>
      </c>
      <c r="D43" s="54">
        <f>DEGREES(ASIN(MIN(1,C43/(Inputs!$C$11*1000))))</f>
        <v/>
      </c>
      <c r="E43" s="54">
        <f>Model_Data!I41</f>
        <v/>
      </c>
      <c r="F43" s="53">
        <f>Subsurface_Live_Data!F41</f>
        <v/>
      </c>
      <c r="G43" s="53">
        <f>Subsurface_Live_Data!I41</f>
        <v/>
      </c>
      <c r="H43" s="53">
        <f>Subsurface_Live_Data!K41</f>
        <v/>
      </c>
      <c r="I43" s="54">
        <f>Subsurface_Live_Data!M41/COS(RADIANS(D43))</f>
        <v/>
      </c>
      <c r="J43" s="54">
        <f>Subsurface_Live_Data!N41/COS(RADIANS(D43))</f>
        <v/>
      </c>
      <c r="K43" s="54">
        <f>Subsurface_Live_Data!O41/COS(RADIANS(D43))</f>
        <v/>
      </c>
      <c r="L43" s="53">
        <f>Inputs!$C$21*K43/(2*Inputs!$C$12*1000000)</f>
        <v/>
      </c>
      <c r="M43" s="53">
        <f>L43*COS(RADIANS(D43))</f>
        <v/>
      </c>
      <c r="N43" s="54">
        <f>L43-H43</f>
        <v/>
      </c>
      <c r="O43" s="55">
        <f>M43-H43</f>
        <v/>
      </c>
      <c r="P43" s="54">
        <f>N43-O43</f>
        <v/>
      </c>
      <c r="Q43" s="53">
        <f>Inputs!$C$21*J43/(2*Inputs!$C$12*1000000)</f>
        <v/>
      </c>
      <c r="R43" s="53">
        <f>Q43*COS(RADIANS(D43))</f>
        <v/>
      </c>
      <c r="S43" s="53">
        <f>Inputs!$C$21*I43/(2*Inputs!$C$12*1000000)*COS(RADIANS(D43))</f>
        <v/>
      </c>
    </row>
    <row r="44">
      <c r="A44" s="53">
        <f>Subsurface_Live_Data!A42</f>
        <v/>
      </c>
      <c r="B44" s="54">
        <f>Model_Data!P42</f>
        <v/>
      </c>
      <c r="C44" s="54">
        <f>ABS(B44)*Inputs!$C$13/2</f>
        <v/>
      </c>
      <c r="D44" s="54">
        <f>DEGREES(ASIN(MIN(1,C44/(Inputs!$C$11*1000))))</f>
        <v/>
      </c>
      <c r="E44" s="54">
        <f>Model_Data!I42</f>
        <v/>
      </c>
      <c r="F44" s="53">
        <f>Subsurface_Live_Data!F42</f>
        <v/>
      </c>
      <c r="G44" s="53">
        <f>Subsurface_Live_Data!I42</f>
        <v/>
      </c>
      <c r="H44" s="53">
        <f>Subsurface_Live_Data!K42</f>
        <v/>
      </c>
      <c r="I44" s="54">
        <f>Subsurface_Live_Data!M42/COS(RADIANS(D44))</f>
        <v/>
      </c>
      <c r="J44" s="54">
        <f>Subsurface_Live_Data!N42/COS(RADIANS(D44))</f>
        <v/>
      </c>
      <c r="K44" s="54">
        <f>Subsurface_Live_Data!O42/COS(RADIANS(D44))</f>
        <v/>
      </c>
      <c r="L44" s="53">
        <f>Inputs!$C$21*K44/(2*Inputs!$C$12*1000000)</f>
        <v/>
      </c>
      <c r="M44" s="53">
        <f>L44*COS(RADIANS(D44))</f>
        <v/>
      </c>
      <c r="N44" s="54">
        <f>L44-H44</f>
        <v/>
      </c>
      <c r="O44" s="55">
        <f>M44-H44</f>
        <v/>
      </c>
      <c r="P44" s="54">
        <f>N44-O44</f>
        <v/>
      </c>
      <c r="Q44" s="53">
        <f>Inputs!$C$21*J44/(2*Inputs!$C$12*1000000)</f>
        <v/>
      </c>
      <c r="R44" s="53">
        <f>Q44*COS(RADIANS(D44))</f>
        <v/>
      </c>
      <c r="S44" s="53">
        <f>Inputs!$C$21*I44/(2*Inputs!$C$12*1000000)*COS(RADIANS(D44))</f>
        <v/>
      </c>
    </row>
    <row r="45">
      <c r="A45" s="53">
        <f>Subsurface_Live_Data!A43</f>
        <v/>
      </c>
      <c r="B45" s="54">
        <f>Model_Data!P43</f>
        <v/>
      </c>
      <c r="C45" s="54">
        <f>ABS(B45)*Inputs!$C$13/2</f>
        <v/>
      </c>
      <c r="D45" s="54">
        <f>DEGREES(ASIN(MIN(1,C45/(Inputs!$C$11*1000))))</f>
        <v/>
      </c>
      <c r="E45" s="54">
        <f>Model_Data!I43</f>
        <v/>
      </c>
      <c r="F45" s="53">
        <f>Subsurface_Live_Data!F43</f>
        <v/>
      </c>
      <c r="G45" s="53">
        <f>Subsurface_Live_Data!I43</f>
        <v/>
      </c>
      <c r="H45" s="53">
        <f>Subsurface_Live_Data!K43</f>
        <v/>
      </c>
      <c r="I45" s="54">
        <f>Subsurface_Live_Data!M43/COS(RADIANS(D45))</f>
        <v/>
      </c>
      <c r="J45" s="54">
        <f>Subsurface_Live_Data!N43/COS(RADIANS(D45))</f>
        <v/>
      </c>
      <c r="K45" s="54">
        <f>Subsurface_Live_Data!O43/COS(RADIANS(D45))</f>
        <v/>
      </c>
      <c r="L45" s="53">
        <f>Inputs!$C$21*K45/(2*Inputs!$C$12*1000000)</f>
        <v/>
      </c>
      <c r="M45" s="53">
        <f>L45*COS(RADIANS(D45))</f>
        <v/>
      </c>
      <c r="N45" s="54">
        <f>L45-H45</f>
        <v/>
      </c>
      <c r="O45" s="55">
        <f>M45-H45</f>
        <v/>
      </c>
      <c r="P45" s="54">
        <f>N45-O45</f>
        <v/>
      </c>
      <c r="Q45" s="53">
        <f>Inputs!$C$21*J45/(2*Inputs!$C$12*1000000)</f>
        <v/>
      </c>
      <c r="R45" s="53">
        <f>Q45*COS(RADIANS(D45))</f>
        <v/>
      </c>
      <c r="S45" s="53">
        <f>Inputs!$C$21*I45/(2*Inputs!$C$12*1000000)*COS(RADIANS(D45))</f>
        <v/>
      </c>
    </row>
    <row r="46">
      <c r="A46" s="53">
        <f>Subsurface_Live_Data!A44</f>
        <v/>
      </c>
      <c r="B46" s="54">
        <f>Model_Data!P44</f>
        <v/>
      </c>
      <c r="C46" s="54">
        <f>ABS(B46)*Inputs!$C$13/2</f>
        <v/>
      </c>
      <c r="D46" s="54">
        <f>DEGREES(ASIN(MIN(1,C46/(Inputs!$C$11*1000))))</f>
        <v/>
      </c>
      <c r="E46" s="54">
        <f>Model_Data!I44</f>
        <v/>
      </c>
      <c r="F46" s="53">
        <f>Subsurface_Live_Data!F44</f>
        <v/>
      </c>
      <c r="G46" s="53">
        <f>Subsurface_Live_Data!I44</f>
        <v/>
      </c>
      <c r="H46" s="53">
        <f>Subsurface_Live_Data!K44</f>
        <v/>
      </c>
      <c r="I46" s="54">
        <f>Subsurface_Live_Data!M44/COS(RADIANS(D46))</f>
        <v/>
      </c>
      <c r="J46" s="54">
        <f>Subsurface_Live_Data!N44/COS(RADIANS(D46))</f>
        <v/>
      </c>
      <c r="K46" s="54">
        <f>Subsurface_Live_Data!O44/COS(RADIANS(D46))</f>
        <v/>
      </c>
      <c r="L46" s="53">
        <f>Inputs!$C$21*K46/(2*Inputs!$C$12*1000000)</f>
        <v/>
      </c>
      <c r="M46" s="53">
        <f>L46*COS(RADIANS(D46))</f>
        <v/>
      </c>
      <c r="N46" s="54">
        <f>L46-H46</f>
        <v/>
      </c>
      <c r="O46" s="55">
        <f>M46-H46</f>
        <v/>
      </c>
      <c r="P46" s="54">
        <f>N46-O46</f>
        <v/>
      </c>
      <c r="Q46" s="53">
        <f>Inputs!$C$21*J46/(2*Inputs!$C$12*1000000)</f>
        <v/>
      </c>
      <c r="R46" s="53">
        <f>Q46*COS(RADIANS(D46))</f>
        <v/>
      </c>
      <c r="S46" s="53">
        <f>Inputs!$C$21*I46/(2*Inputs!$C$12*1000000)*COS(RADIANS(D46))</f>
        <v/>
      </c>
    </row>
    <row r="47">
      <c r="A47" s="53">
        <f>Subsurface_Live_Data!A45</f>
        <v/>
      </c>
      <c r="B47" s="54">
        <f>Model_Data!P45</f>
        <v/>
      </c>
      <c r="C47" s="54">
        <f>ABS(B47)*Inputs!$C$13/2</f>
        <v/>
      </c>
      <c r="D47" s="54">
        <f>DEGREES(ASIN(MIN(1,C47/(Inputs!$C$11*1000))))</f>
        <v/>
      </c>
      <c r="E47" s="54">
        <f>Model_Data!I45</f>
        <v/>
      </c>
      <c r="F47" s="53">
        <f>Subsurface_Live_Data!F45</f>
        <v/>
      </c>
      <c r="G47" s="53">
        <f>Subsurface_Live_Data!I45</f>
        <v/>
      </c>
      <c r="H47" s="53">
        <f>Subsurface_Live_Data!K45</f>
        <v/>
      </c>
      <c r="I47" s="54">
        <f>Subsurface_Live_Data!M45/COS(RADIANS(D47))</f>
        <v/>
      </c>
      <c r="J47" s="54">
        <f>Subsurface_Live_Data!N45/COS(RADIANS(D47))</f>
        <v/>
      </c>
      <c r="K47" s="54">
        <f>Subsurface_Live_Data!O45/COS(RADIANS(D47))</f>
        <v/>
      </c>
      <c r="L47" s="53">
        <f>Inputs!$C$21*K47/(2*Inputs!$C$12*1000000)</f>
        <v/>
      </c>
      <c r="M47" s="53">
        <f>L47*COS(RADIANS(D47))</f>
        <v/>
      </c>
      <c r="N47" s="54">
        <f>L47-H47</f>
        <v/>
      </c>
      <c r="O47" s="55">
        <f>M47-H47</f>
        <v/>
      </c>
      <c r="P47" s="54">
        <f>N47-O47</f>
        <v/>
      </c>
      <c r="Q47" s="53">
        <f>Inputs!$C$21*J47/(2*Inputs!$C$12*1000000)</f>
        <v/>
      </c>
      <c r="R47" s="53">
        <f>Q47*COS(RADIANS(D47))</f>
        <v/>
      </c>
      <c r="S47" s="53">
        <f>Inputs!$C$21*I47/(2*Inputs!$C$12*1000000)*COS(RADIANS(D47))</f>
        <v/>
      </c>
    </row>
    <row r="48">
      <c r="A48" s="53">
        <f>Subsurface_Live_Data!A46</f>
        <v/>
      </c>
      <c r="B48" s="54">
        <f>Model_Data!P46</f>
        <v/>
      </c>
      <c r="C48" s="54">
        <f>ABS(B48)*Inputs!$C$13/2</f>
        <v/>
      </c>
      <c r="D48" s="54">
        <f>DEGREES(ASIN(MIN(1,C48/(Inputs!$C$11*1000))))</f>
        <v/>
      </c>
      <c r="E48" s="54">
        <f>Model_Data!I46</f>
        <v/>
      </c>
      <c r="F48" s="53">
        <f>Subsurface_Live_Data!F46</f>
        <v/>
      </c>
      <c r="G48" s="53">
        <f>Subsurface_Live_Data!I46</f>
        <v/>
      </c>
      <c r="H48" s="53">
        <f>Subsurface_Live_Data!K46</f>
        <v/>
      </c>
      <c r="I48" s="54">
        <f>Subsurface_Live_Data!M46/COS(RADIANS(D48))</f>
        <v/>
      </c>
      <c r="J48" s="54">
        <f>Subsurface_Live_Data!N46/COS(RADIANS(D48))</f>
        <v/>
      </c>
      <c r="K48" s="54">
        <f>Subsurface_Live_Data!O46/COS(RADIANS(D48))</f>
        <v/>
      </c>
      <c r="L48" s="53">
        <f>Inputs!$C$21*K48/(2*Inputs!$C$12*1000000)</f>
        <v/>
      </c>
      <c r="M48" s="53">
        <f>L48*COS(RADIANS(D48))</f>
        <v/>
      </c>
      <c r="N48" s="54">
        <f>L48-H48</f>
        <v/>
      </c>
      <c r="O48" s="55">
        <f>M48-H48</f>
        <v/>
      </c>
      <c r="P48" s="54">
        <f>N48-O48</f>
        <v/>
      </c>
      <c r="Q48" s="53">
        <f>Inputs!$C$21*J48/(2*Inputs!$C$12*1000000)</f>
        <v/>
      </c>
      <c r="R48" s="53">
        <f>Q48*COS(RADIANS(D48))</f>
        <v/>
      </c>
      <c r="S48" s="53">
        <f>Inputs!$C$21*I48/(2*Inputs!$C$12*1000000)*COS(RADIANS(D48))</f>
        <v/>
      </c>
    </row>
    <row r="49">
      <c r="A49" s="53">
        <f>Subsurface_Live_Data!A47</f>
        <v/>
      </c>
      <c r="B49" s="54">
        <f>Model_Data!P47</f>
        <v/>
      </c>
      <c r="C49" s="54">
        <f>ABS(B49)*Inputs!$C$13/2</f>
        <v/>
      </c>
      <c r="D49" s="54">
        <f>DEGREES(ASIN(MIN(1,C49/(Inputs!$C$11*1000))))</f>
        <v/>
      </c>
      <c r="E49" s="54">
        <f>Model_Data!I47</f>
        <v/>
      </c>
      <c r="F49" s="53">
        <f>Subsurface_Live_Data!F47</f>
        <v/>
      </c>
      <c r="G49" s="53">
        <f>Subsurface_Live_Data!I47</f>
        <v/>
      </c>
      <c r="H49" s="53">
        <f>Subsurface_Live_Data!K47</f>
        <v/>
      </c>
      <c r="I49" s="54">
        <f>Subsurface_Live_Data!M47/COS(RADIANS(D49))</f>
        <v/>
      </c>
      <c r="J49" s="54">
        <f>Subsurface_Live_Data!N47/COS(RADIANS(D49))</f>
        <v/>
      </c>
      <c r="K49" s="54">
        <f>Subsurface_Live_Data!O47/COS(RADIANS(D49))</f>
        <v/>
      </c>
      <c r="L49" s="53">
        <f>Inputs!$C$21*K49/(2*Inputs!$C$12*1000000)</f>
        <v/>
      </c>
      <c r="M49" s="53">
        <f>L49*COS(RADIANS(D49))</f>
        <v/>
      </c>
      <c r="N49" s="54">
        <f>L49-H49</f>
        <v/>
      </c>
      <c r="O49" s="55">
        <f>M49-H49</f>
        <v/>
      </c>
      <c r="P49" s="54">
        <f>N49-O49</f>
        <v/>
      </c>
      <c r="Q49" s="53">
        <f>Inputs!$C$21*J49/(2*Inputs!$C$12*1000000)</f>
        <v/>
      </c>
      <c r="R49" s="53">
        <f>Q49*COS(RADIANS(D49))</f>
        <v/>
      </c>
      <c r="S49" s="53">
        <f>Inputs!$C$21*I49/(2*Inputs!$C$12*1000000)*COS(RADIANS(D49))</f>
        <v/>
      </c>
    </row>
    <row r="50">
      <c r="A50" s="53">
        <f>Subsurface_Live_Data!A48</f>
        <v/>
      </c>
      <c r="B50" s="54">
        <f>Model_Data!P48</f>
        <v/>
      </c>
      <c r="C50" s="54">
        <f>ABS(B50)*Inputs!$C$13/2</f>
        <v/>
      </c>
      <c r="D50" s="54">
        <f>DEGREES(ASIN(MIN(1,C50/(Inputs!$C$11*1000))))</f>
        <v/>
      </c>
      <c r="E50" s="54">
        <f>Model_Data!I48</f>
        <v/>
      </c>
      <c r="F50" s="53">
        <f>Subsurface_Live_Data!F48</f>
        <v/>
      </c>
      <c r="G50" s="53">
        <f>Subsurface_Live_Data!I48</f>
        <v/>
      </c>
      <c r="H50" s="53">
        <f>Subsurface_Live_Data!K48</f>
        <v/>
      </c>
      <c r="I50" s="54">
        <f>Subsurface_Live_Data!M48/COS(RADIANS(D50))</f>
        <v/>
      </c>
      <c r="J50" s="54">
        <f>Subsurface_Live_Data!N48/COS(RADIANS(D50))</f>
        <v/>
      </c>
      <c r="K50" s="54">
        <f>Subsurface_Live_Data!O48/COS(RADIANS(D50))</f>
        <v/>
      </c>
      <c r="L50" s="53">
        <f>Inputs!$C$21*K50/(2*Inputs!$C$12*1000000)</f>
        <v/>
      </c>
      <c r="M50" s="53">
        <f>L50*COS(RADIANS(D50))</f>
        <v/>
      </c>
      <c r="N50" s="54">
        <f>L50-H50</f>
        <v/>
      </c>
      <c r="O50" s="55">
        <f>M50-H50</f>
        <v/>
      </c>
      <c r="P50" s="54">
        <f>N50-O50</f>
        <v/>
      </c>
      <c r="Q50" s="53">
        <f>Inputs!$C$21*J50/(2*Inputs!$C$12*1000000)</f>
        <v/>
      </c>
      <c r="R50" s="53">
        <f>Q50*COS(RADIANS(D50))</f>
        <v/>
      </c>
      <c r="S50" s="53">
        <f>Inputs!$C$21*I50/(2*Inputs!$C$12*1000000)*COS(RADIANS(D50))</f>
        <v/>
      </c>
    </row>
    <row r="51">
      <c r="A51" s="53">
        <f>Subsurface_Live_Data!A49</f>
        <v/>
      </c>
      <c r="B51" s="54">
        <f>Model_Data!P49</f>
        <v/>
      </c>
      <c r="C51" s="54">
        <f>ABS(B51)*Inputs!$C$13/2</f>
        <v/>
      </c>
      <c r="D51" s="54">
        <f>DEGREES(ASIN(MIN(1,C51/(Inputs!$C$11*1000))))</f>
        <v/>
      </c>
      <c r="E51" s="54">
        <f>Model_Data!I49</f>
        <v/>
      </c>
      <c r="F51" s="53">
        <f>Subsurface_Live_Data!F49</f>
        <v/>
      </c>
      <c r="G51" s="53">
        <f>Subsurface_Live_Data!I49</f>
        <v/>
      </c>
      <c r="H51" s="53">
        <f>Subsurface_Live_Data!K49</f>
        <v/>
      </c>
      <c r="I51" s="54">
        <f>Subsurface_Live_Data!M49/COS(RADIANS(D51))</f>
        <v/>
      </c>
      <c r="J51" s="54">
        <f>Subsurface_Live_Data!N49/COS(RADIANS(D51))</f>
        <v/>
      </c>
      <c r="K51" s="54">
        <f>Subsurface_Live_Data!O49/COS(RADIANS(D51))</f>
        <v/>
      </c>
      <c r="L51" s="53">
        <f>Inputs!$C$21*K51/(2*Inputs!$C$12*1000000)</f>
        <v/>
      </c>
      <c r="M51" s="53">
        <f>L51*COS(RADIANS(D51))</f>
        <v/>
      </c>
      <c r="N51" s="54">
        <f>L51-H51</f>
        <v/>
      </c>
      <c r="O51" s="55">
        <f>M51-H51</f>
        <v/>
      </c>
      <c r="P51" s="54">
        <f>N51-O51</f>
        <v/>
      </c>
      <c r="Q51" s="53">
        <f>Inputs!$C$21*J51/(2*Inputs!$C$12*1000000)</f>
        <v/>
      </c>
      <c r="R51" s="53">
        <f>Q51*COS(RADIANS(D51))</f>
        <v/>
      </c>
      <c r="S51" s="53">
        <f>Inputs!$C$21*I51/(2*Inputs!$C$12*1000000)*COS(RADIANS(D51))</f>
        <v/>
      </c>
    </row>
    <row r="52">
      <c r="A52" s="53">
        <f>Subsurface_Live_Data!A50</f>
        <v/>
      </c>
      <c r="B52" s="54">
        <f>Model_Data!P50</f>
        <v/>
      </c>
      <c r="C52" s="54">
        <f>ABS(B52)*Inputs!$C$13/2</f>
        <v/>
      </c>
      <c r="D52" s="54">
        <f>DEGREES(ASIN(MIN(1,C52/(Inputs!$C$11*1000))))</f>
        <v/>
      </c>
      <c r="E52" s="54">
        <f>Model_Data!I50</f>
        <v/>
      </c>
      <c r="F52" s="53">
        <f>Subsurface_Live_Data!F50</f>
        <v/>
      </c>
      <c r="G52" s="53">
        <f>Subsurface_Live_Data!I50</f>
        <v/>
      </c>
      <c r="H52" s="53">
        <f>Subsurface_Live_Data!K50</f>
        <v/>
      </c>
      <c r="I52" s="54">
        <f>Subsurface_Live_Data!M50/COS(RADIANS(D52))</f>
        <v/>
      </c>
      <c r="J52" s="54">
        <f>Subsurface_Live_Data!N50/COS(RADIANS(D52))</f>
        <v/>
      </c>
      <c r="K52" s="54">
        <f>Subsurface_Live_Data!O50/COS(RADIANS(D52))</f>
        <v/>
      </c>
      <c r="L52" s="53">
        <f>Inputs!$C$21*K52/(2*Inputs!$C$12*1000000)</f>
        <v/>
      </c>
      <c r="M52" s="53">
        <f>L52*COS(RADIANS(D52))</f>
        <v/>
      </c>
      <c r="N52" s="54">
        <f>L52-H52</f>
        <v/>
      </c>
      <c r="O52" s="55">
        <f>M52-H52</f>
        <v/>
      </c>
      <c r="P52" s="54">
        <f>N52-O52</f>
        <v/>
      </c>
      <c r="Q52" s="53">
        <f>Inputs!$C$21*J52/(2*Inputs!$C$12*1000000)</f>
        <v/>
      </c>
      <c r="R52" s="53">
        <f>Q52*COS(RADIANS(D52))</f>
        <v/>
      </c>
      <c r="S52" s="53">
        <f>Inputs!$C$21*I52/(2*Inputs!$C$12*1000000)*COS(RADIANS(D52))</f>
        <v/>
      </c>
    </row>
    <row r="53">
      <c r="A53" s="53">
        <f>Subsurface_Live_Data!A51</f>
        <v/>
      </c>
      <c r="B53" s="54">
        <f>Model_Data!P51</f>
        <v/>
      </c>
      <c r="C53" s="54">
        <f>ABS(B53)*Inputs!$C$13/2</f>
        <v/>
      </c>
      <c r="D53" s="54">
        <f>DEGREES(ASIN(MIN(1,C53/(Inputs!$C$11*1000))))</f>
        <v/>
      </c>
      <c r="E53" s="54">
        <f>Model_Data!I51</f>
        <v/>
      </c>
      <c r="F53" s="53">
        <f>Subsurface_Live_Data!F51</f>
        <v/>
      </c>
      <c r="G53" s="53">
        <f>Subsurface_Live_Data!I51</f>
        <v/>
      </c>
      <c r="H53" s="53">
        <f>Subsurface_Live_Data!K51</f>
        <v/>
      </c>
      <c r="I53" s="54">
        <f>Subsurface_Live_Data!M51/COS(RADIANS(D53))</f>
        <v/>
      </c>
      <c r="J53" s="54">
        <f>Subsurface_Live_Data!N51/COS(RADIANS(D53))</f>
        <v/>
      </c>
      <c r="K53" s="54">
        <f>Subsurface_Live_Data!O51/COS(RADIANS(D53))</f>
        <v/>
      </c>
      <c r="L53" s="53">
        <f>Inputs!$C$21*K53/(2*Inputs!$C$12*1000000)</f>
        <v/>
      </c>
      <c r="M53" s="53">
        <f>L53*COS(RADIANS(D53))</f>
        <v/>
      </c>
      <c r="N53" s="54">
        <f>L53-H53</f>
        <v/>
      </c>
      <c r="O53" s="55">
        <f>M53-H53</f>
        <v/>
      </c>
      <c r="P53" s="54">
        <f>N53-O53</f>
        <v/>
      </c>
      <c r="Q53" s="53">
        <f>Inputs!$C$21*J53/(2*Inputs!$C$12*1000000)</f>
        <v/>
      </c>
      <c r="R53" s="53">
        <f>Q53*COS(RADIANS(D53))</f>
        <v/>
      </c>
      <c r="S53" s="53">
        <f>Inputs!$C$21*I53/(2*Inputs!$C$12*1000000)*COS(RADIANS(D53))</f>
        <v/>
      </c>
    </row>
    <row r="54">
      <c r="A54" s="53">
        <f>Subsurface_Live_Data!A52</f>
        <v/>
      </c>
      <c r="B54" s="54">
        <f>Model_Data!P52</f>
        <v/>
      </c>
      <c r="C54" s="54">
        <f>ABS(B54)*Inputs!$C$13/2</f>
        <v/>
      </c>
      <c r="D54" s="54">
        <f>DEGREES(ASIN(MIN(1,C54/(Inputs!$C$11*1000))))</f>
        <v/>
      </c>
      <c r="E54" s="54">
        <f>Model_Data!I52</f>
        <v/>
      </c>
      <c r="F54" s="53">
        <f>Subsurface_Live_Data!F52</f>
        <v/>
      </c>
      <c r="G54" s="53">
        <f>Subsurface_Live_Data!I52</f>
        <v/>
      </c>
      <c r="H54" s="53">
        <f>Subsurface_Live_Data!K52</f>
        <v/>
      </c>
      <c r="I54" s="54">
        <f>Subsurface_Live_Data!M52/COS(RADIANS(D54))</f>
        <v/>
      </c>
      <c r="J54" s="54">
        <f>Subsurface_Live_Data!N52/COS(RADIANS(D54))</f>
        <v/>
      </c>
      <c r="K54" s="54">
        <f>Subsurface_Live_Data!O52/COS(RADIANS(D54))</f>
        <v/>
      </c>
      <c r="L54" s="53">
        <f>Inputs!$C$21*K54/(2*Inputs!$C$12*1000000)</f>
        <v/>
      </c>
      <c r="M54" s="53">
        <f>L54*COS(RADIANS(D54))</f>
        <v/>
      </c>
      <c r="N54" s="54">
        <f>L54-H54</f>
        <v/>
      </c>
      <c r="O54" s="55">
        <f>M54-H54</f>
        <v/>
      </c>
      <c r="P54" s="54">
        <f>N54-O54</f>
        <v/>
      </c>
      <c r="Q54" s="53">
        <f>Inputs!$C$21*J54/(2*Inputs!$C$12*1000000)</f>
        <v/>
      </c>
      <c r="R54" s="53">
        <f>Q54*COS(RADIANS(D54))</f>
        <v/>
      </c>
      <c r="S54" s="53">
        <f>Inputs!$C$21*I54/(2*Inputs!$C$12*1000000)*COS(RADIANS(D54))</f>
        <v/>
      </c>
    </row>
    <row r="55">
      <c r="A55" s="53">
        <f>Subsurface_Live_Data!A53</f>
        <v/>
      </c>
      <c r="B55" s="54">
        <f>Model_Data!P53</f>
        <v/>
      </c>
      <c r="C55" s="54">
        <f>ABS(B55)*Inputs!$C$13/2</f>
        <v/>
      </c>
      <c r="D55" s="54">
        <f>DEGREES(ASIN(MIN(1,C55/(Inputs!$C$11*1000))))</f>
        <v/>
      </c>
      <c r="E55" s="54">
        <f>Model_Data!I53</f>
        <v/>
      </c>
      <c r="F55" s="53">
        <f>Subsurface_Live_Data!F53</f>
        <v/>
      </c>
      <c r="G55" s="53">
        <f>Subsurface_Live_Data!I53</f>
        <v/>
      </c>
      <c r="H55" s="53">
        <f>Subsurface_Live_Data!K53</f>
        <v/>
      </c>
      <c r="I55" s="54">
        <f>Subsurface_Live_Data!M53/COS(RADIANS(D55))</f>
        <v/>
      </c>
      <c r="J55" s="54">
        <f>Subsurface_Live_Data!N53/COS(RADIANS(D55))</f>
        <v/>
      </c>
      <c r="K55" s="54">
        <f>Subsurface_Live_Data!O53/COS(RADIANS(D55))</f>
        <v/>
      </c>
      <c r="L55" s="53">
        <f>Inputs!$C$21*K55/(2*Inputs!$C$12*1000000)</f>
        <v/>
      </c>
      <c r="M55" s="53">
        <f>L55*COS(RADIANS(D55))</f>
        <v/>
      </c>
      <c r="N55" s="54">
        <f>L55-H55</f>
        <v/>
      </c>
      <c r="O55" s="55">
        <f>M55-H55</f>
        <v/>
      </c>
      <c r="P55" s="54">
        <f>N55-O55</f>
        <v/>
      </c>
      <c r="Q55" s="53">
        <f>Inputs!$C$21*J55/(2*Inputs!$C$12*1000000)</f>
        <v/>
      </c>
      <c r="R55" s="53">
        <f>Q55*COS(RADIANS(D55))</f>
        <v/>
      </c>
      <c r="S55" s="53">
        <f>Inputs!$C$21*I55/(2*Inputs!$C$12*1000000)*COS(RADIANS(D55))</f>
        <v/>
      </c>
    </row>
    <row r="56">
      <c r="A56" s="53">
        <f>Subsurface_Live_Data!A54</f>
        <v/>
      </c>
      <c r="B56" s="54">
        <f>Model_Data!P54</f>
        <v/>
      </c>
      <c r="C56" s="54">
        <f>ABS(B56)*Inputs!$C$13/2</f>
        <v/>
      </c>
      <c r="D56" s="54">
        <f>DEGREES(ASIN(MIN(1,C56/(Inputs!$C$11*1000))))</f>
        <v/>
      </c>
      <c r="E56" s="54">
        <f>Model_Data!I54</f>
        <v/>
      </c>
      <c r="F56" s="53">
        <f>Subsurface_Live_Data!F54</f>
        <v/>
      </c>
      <c r="G56" s="53">
        <f>Subsurface_Live_Data!I54</f>
        <v/>
      </c>
      <c r="H56" s="53">
        <f>Subsurface_Live_Data!K54</f>
        <v/>
      </c>
      <c r="I56" s="54">
        <f>Subsurface_Live_Data!M54/COS(RADIANS(D56))</f>
        <v/>
      </c>
      <c r="J56" s="54">
        <f>Subsurface_Live_Data!N54/COS(RADIANS(D56))</f>
        <v/>
      </c>
      <c r="K56" s="54">
        <f>Subsurface_Live_Data!O54/COS(RADIANS(D56))</f>
        <v/>
      </c>
      <c r="L56" s="53">
        <f>Inputs!$C$21*K56/(2*Inputs!$C$12*1000000)</f>
        <v/>
      </c>
      <c r="M56" s="53">
        <f>L56*COS(RADIANS(D56))</f>
        <v/>
      </c>
      <c r="N56" s="54">
        <f>L56-H56</f>
        <v/>
      </c>
      <c r="O56" s="55">
        <f>M56-H56</f>
        <v/>
      </c>
      <c r="P56" s="54">
        <f>N56-O56</f>
        <v/>
      </c>
      <c r="Q56" s="53">
        <f>Inputs!$C$21*J56/(2*Inputs!$C$12*1000000)</f>
        <v/>
      </c>
      <c r="R56" s="53">
        <f>Q56*COS(RADIANS(D56))</f>
        <v/>
      </c>
      <c r="S56" s="53">
        <f>Inputs!$C$21*I56/(2*Inputs!$C$12*1000000)*COS(RADIANS(D56))</f>
        <v/>
      </c>
    </row>
    <row r="57">
      <c r="A57" s="53">
        <f>Subsurface_Live_Data!A55</f>
        <v/>
      </c>
      <c r="B57" s="54">
        <f>Model_Data!P55</f>
        <v/>
      </c>
      <c r="C57" s="54">
        <f>ABS(B57)*Inputs!$C$13/2</f>
        <v/>
      </c>
      <c r="D57" s="54">
        <f>DEGREES(ASIN(MIN(1,C57/(Inputs!$C$11*1000))))</f>
        <v/>
      </c>
      <c r="E57" s="54">
        <f>Model_Data!I55</f>
        <v/>
      </c>
      <c r="F57" s="53">
        <f>Subsurface_Live_Data!F55</f>
        <v/>
      </c>
      <c r="G57" s="53">
        <f>Subsurface_Live_Data!I55</f>
        <v/>
      </c>
      <c r="H57" s="53">
        <f>Subsurface_Live_Data!K55</f>
        <v/>
      </c>
      <c r="I57" s="54">
        <f>Subsurface_Live_Data!M55/COS(RADIANS(D57))</f>
        <v/>
      </c>
      <c r="J57" s="54">
        <f>Subsurface_Live_Data!N55/COS(RADIANS(D57))</f>
        <v/>
      </c>
      <c r="K57" s="54">
        <f>Subsurface_Live_Data!O55/COS(RADIANS(D57))</f>
        <v/>
      </c>
      <c r="L57" s="53">
        <f>Inputs!$C$21*K57/(2*Inputs!$C$12*1000000)</f>
        <v/>
      </c>
      <c r="M57" s="53">
        <f>L57*COS(RADIANS(D57))</f>
        <v/>
      </c>
      <c r="N57" s="54">
        <f>L57-H57</f>
        <v/>
      </c>
      <c r="O57" s="55">
        <f>M57-H57</f>
        <v/>
      </c>
      <c r="P57" s="54">
        <f>N57-O57</f>
        <v/>
      </c>
      <c r="Q57" s="53">
        <f>Inputs!$C$21*J57/(2*Inputs!$C$12*1000000)</f>
        <v/>
      </c>
      <c r="R57" s="53">
        <f>Q57*COS(RADIANS(D57))</f>
        <v/>
      </c>
      <c r="S57" s="53">
        <f>Inputs!$C$21*I57/(2*Inputs!$C$12*1000000)*COS(RADIANS(D57))</f>
        <v/>
      </c>
    </row>
    <row r="58">
      <c r="A58" s="53">
        <f>Subsurface_Live_Data!A56</f>
        <v/>
      </c>
      <c r="B58" s="54">
        <f>Model_Data!P56</f>
        <v/>
      </c>
      <c r="C58" s="54">
        <f>ABS(B58)*Inputs!$C$13/2</f>
        <v/>
      </c>
      <c r="D58" s="54">
        <f>DEGREES(ASIN(MIN(1,C58/(Inputs!$C$11*1000))))</f>
        <v/>
      </c>
      <c r="E58" s="54">
        <f>Model_Data!I56</f>
        <v/>
      </c>
      <c r="F58" s="53">
        <f>Subsurface_Live_Data!F56</f>
        <v/>
      </c>
      <c r="G58" s="53">
        <f>Subsurface_Live_Data!I56</f>
        <v/>
      </c>
      <c r="H58" s="53">
        <f>Subsurface_Live_Data!K56</f>
        <v/>
      </c>
      <c r="I58" s="54">
        <f>Subsurface_Live_Data!M56/COS(RADIANS(D58))</f>
        <v/>
      </c>
      <c r="J58" s="54">
        <f>Subsurface_Live_Data!N56/COS(RADIANS(D58))</f>
        <v/>
      </c>
      <c r="K58" s="54">
        <f>Subsurface_Live_Data!O56/COS(RADIANS(D58))</f>
        <v/>
      </c>
      <c r="L58" s="53">
        <f>Inputs!$C$21*K58/(2*Inputs!$C$12*1000000)</f>
        <v/>
      </c>
      <c r="M58" s="53">
        <f>L58*COS(RADIANS(D58))</f>
        <v/>
      </c>
      <c r="N58" s="54">
        <f>L58-H58</f>
        <v/>
      </c>
      <c r="O58" s="55">
        <f>M58-H58</f>
        <v/>
      </c>
      <c r="P58" s="54">
        <f>N58-O58</f>
        <v/>
      </c>
      <c r="Q58" s="53">
        <f>Inputs!$C$21*J58/(2*Inputs!$C$12*1000000)</f>
        <v/>
      </c>
      <c r="R58" s="53">
        <f>Q58*COS(RADIANS(D58))</f>
        <v/>
      </c>
      <c r="S58" s="53">
        <f>Inputs!$C$21*I58/(2*Inputs!$C$12*1000000)*COS(RADIANS(D58))</f>
        <v/>
      </c>
    </row>
    <row r="59">
      <c r="A59" s="53">
        <f>Subsurface_Live_Data!A57</f>
        <v/>
      </c>
      <c r="B59" s="54">
        <f>Model_Data!P57</f>
        <v/>
      </c>
      <c r="C59" s="54">
        <f>ABS(B59)*Inputs!$C$13/2</f>
        <v/>
      </c>
      <c r="D59" s="54">
        <f>DEGREES(ASIN(MIN(1,C59/(Inputs!$C$11*1000))))</f>
        <v/>
      </c>
      <c r="E59" s="54">
        <f>Model_Data!I57</f>
        <v/>
      </c>
      <c r="F59" s="53">
        <f>Subsurface_Live_Data!F57</f>
        <v/>
      </c>
      <c r="G59" s="53">
        <f>Subsurface_Live_Data!I57</f>
        <v/>
      </c>
      <c r="H59" s="53">
        <f>Subsurface_Live_Data!K57</f>
        <v/>
      </c>
      <c r="I59" s="54">
        <f>Subsurface_Live_Data!M57/COS(RADIANS(D59))</f>
        <v/>
      </c>
      <c r="J59" s="54">
        <f>Subsurface_Live_Data!N57/COS(RADIANS(D59))</f>
        <v/>
      </c>
      <c r="K59" s="54">
        <f>Subsurface_Live_Data!O57/COS(RADIANS(D59))</f>
        <v/>
      </c>
      <c r="L59" s="53">
        <f>Inputs!$C$21*K59/(2*Inputs!$C$12*1000000)</f>
        <v/>
      </c>
      <c r="M59" s="53">
        <f>L59*COS(RADIANS(D59))</f>
        <v/>
      </c>
      <c r="N59" s="54">
        <f>L59-H59</f>
        <v/>
      </c>
      <c r="O59" s="55">
        <f>M59-H59</f>
        <v/>
      </c>
      <c r="P59" s="54">
        <f>N59-O59</f>
        <v/>
      </c>
      <c r="Q59" s="53">
        <f>Inputs!$C$21*J59/(2*Inputs!$C$12*1000000)</f>
        <v/>
      </c>
      <c r="R59" s="53">
        <f>Q59*COS(RADIANS(D59))</f>
        <v/>
      </c>
      <c r="S59" s="53">
        <f>Inputs!$C$21*I59/(2*Inputs!$C$12*1000000)*COS(RADIANS(D59))</f>
        <v/>
      </c>
    </row>
    <row r="60">
      <c r="A60" s="53">
        <f>Subsurface_Live_Data!A58</f>
        <v/>
      </c>
      <c r="B60" s="54">
        <f>Model_Data!P58</f>
        <v/>
      </c>
      <c r="C60" s="54">
        <f>ABS(B60)*Inputs!$C$13/2</f>
        <v/>
      </c>
      <c r="D60" s="54">
        <f>DEGREES(ASIN(MIN(1,C60/(Inputs!$C$11*1000))))</f>
        <v/>
      </c>
      <c r="E60" s="54">
        <f>Model_Data!I58</f>
        <v/>
      </c>
      <c r="F60" s="53">
        <f>Subsurface_Live_Data!F58</f>
        <v/>
      </c>
      <c r="G60" s="53">
        <f>Subsurface_Live_Data!I58</f>
        <v/>
      </c>
      <c r="H60" s="53">
        <f>Subsurface_Live_Data!K58</f>
        <v/>
      </c>
      <c r="I60" s="54">
        <f>Subsurface_Live_Data!M58/COS(RADIANS(D60))</f>
        <v/>
      </c>
      <c r="J60" s="54">
        <f>Subsurface_Live_Data!N58/COS(RADIANS(D60))</f>
        <v/>
      </c>
      <c r="K60" s="54">
        <f>Subsurface_Live_Data!O58/COS(RADIANS(D60))</f>
        <v/>
      </c>
      <c r="L60" s="53">
        <f>Inputs!$C$21*K60/(2*Inputs!$C$12*1000000)</f>
        <v/>
      </c>
      <c r="M60" s="53">
        <f>L60*COS(RADIANS(D60))</f>
        <v/>
      </c>
      <c r="N60" s="54">
        <f>L60-H60</f>
        <v/>
      </c>
      <c r="O60" s="55">
        <f>M60-H60</f>
        <v/>
      </c>
      <c r="P60" s="54">
        <f>N60-O60</f>
        <v/>
      </c>
      <c r="Q60" s="53">
        <f>Inputs!$C$21*J60/(2*Inputs!$C$12*1000000)</f>
        <v/>
      </c>
      <c r="R60" s="53">
        <f>Q60*COS(RADIANS(D60))</f>
        <v/>
      </c>
      <c r="S60" s="53">
        <f>Inputs!$C$21*I60/(2*Inputs!$C$12*1000000)*COS(RADIANS(D60))</f>
        <v/>
      </c>
    </row>
    <row r="61">
      <c r="A61" s="53">
        <f>Subsurface_Live_Data!A59</f>
        <v/>
      </c>
      <c r="B61" s="54">
        <f>Model_Data!P59</f>
        <v/>
      </c>
      <c r="C61" s="54">
        <f>ABS(B61)*Inputs!$C$13/2</f>
        <v/>
      </c>
      <c r="D61" s="54">
        <f>DEGREES(ASIN(MIN(1,C61/(Inputs!$C$11*1000))))</f>
        <v/>
      </c>
      <c r="E61" s="54">
        <f>Model_Data!I59</f>
        <v/>
      </c>
      <c r="F61" s="53">
        <f>Subsurface_Live_Data!F59</f>
        <v/>
      </c>
      <c r="G61" s="53">
        <f>Subsurface_Live_Data!I59</f>
        <v/>
      </c>
      <c r="H61" s="53">
        <f>Subsurface_Live_Data!K59</f>
        <v/>
      </c>
      <c r="I61" s="54">
        <f>Subsurface_Live_Data!M59/COS(RADIANS(D61))</f>
        <v/>
      </c>
      <c r="J61" s="54">
        <f>Subsurface_Live_Data!N59/COS(RADIANS(D61))</f>
        <v/>
      </c>
      <c r="K61" s="54">
        <f>Subsurface_Live_Data!O59/COS(RADIANS(D61))</f>
        <v/>
      </c>
      <c r="L61" s="53">
        <f>Inputs!$C$21*K61/(2*Inputs!$C$12*1000000)</f>
        <v/>
      </c>
      <c r="M61" s="53">
        <f>L61*COS(RADIANS(D61))</f>
        <v/>
      </c>
      <c r="N61" s="54">
        <f>L61-H61</f>
        <v/>
      </c>
      <c r="O61" s="55">
        <f>M61-H61</f>
        <v/>
      </c>
      <c r="P61" s="54">
        <f>N61-O61</f>
        <v/>
      </c>
      <c r="Q61" s="53">
        <f>Inputs!$C$21*J61/(2*Inputs!$C$12*1000000)</f>
        <v/>
      </c>
      <c r="R61" s="53">
        <f>Q61*COS(RADIANS(D61))</f>
        <v/>
      </c>
      <c r="S61" s="53">
        <f>Inputs!$C$21*I61/(2*Inputs!$C$12*1000000)*COS(RADIANS(D61))</f>
        <v/>
      </c>
    </row>
    <row r="62">
      <c r="A62" s="53">
        <f>Subsurface_Live_Data!A60</f>
        <v/>
      </c>
      <c r="B62" s="54">
        <f>Model_Data!P60</f>
        <v/>
      </c>
      <c r="C62" s="54">
        <f>ABS(B62)*Inputs!$C$13/2</f>
        <v/>
      </c>
      <c r="D62" s="54">
        <f>DEGREES(ASIN(MIN(1,C62/(Inputs!$C$11*1000))))</f>
        <v/>
      </c>
      <c r="E62" s="54">
        <f>Model_Data!I60</f>
        <v/>
      </c>
      <c r="F62" s="53">
        <f>Subsurface_Live_Data!F60</f>
        <v/>
      </c>
      <c r="G62" s="53">
        <f>Subsurface_Live_Data!I60</f>
        <v/>
      </c>
      <c r="H62" s="53">
        <f>Subsurface_Live_Data!K60</f>
        <v/>
      </c>
      <c r="I62" s="54">
        <f>Subsurface_Live_Data!M60/COS(RADIANS(D62))</f>
        <v/>
      </c>
      <c r="J62" s="54">
        <f>Subsurface_Live_Data!N60/COS(RADIANS(D62))</f>
        <v/>
      </c>
      <c r="K62" s="54">
        <f>Subsurface_Live_Data!O60/COS(RADIANS(D62))</f>
        <v/>
      </c>
      <c r="L62" s="53">
        <f>Inputs!$C$21*K62/(2*Inputs!$C$12*1000000)</f>
        <v/>
      </c>
      <c r="M62" s="53">
        <f>L62*COS(RADIANS(D62))</f>
        <v/>
      </c>
      <c r="N62" s="54">
        <f>L62-H62</f>
        <v/>
      </c>
      <c r="O62" s="55">
        <f>M62-H62</f>
        <v/>
      </c>
      <c r="P62" s="54">
        <f>N62-O62</f>
        <v/>
      </c>
      <c r="Q62" s="53">
        <f>Inputs!$C$21*J62/(2*Inputs!$C$12*1000000)</f>
        <v/>
      </c>
      <c r="R62" s="53">
        <f>Q62*COS(RADIANS(D62))</f>
        <v/>
      </c>
      <c r="S62" s="53">
        <f>Inputs!$C$21*I62/(2*Inputs!$C$12*1000000)*COS(RADIANS(D62))</f>
        <v/>
      </c>
    </row>
    <row r="63">
      <c r="A63" s="53">
        <f>Subsurface_Live_Data!A61</f>
        <v/>
      </c>
      <c r="B63" s="54">
        <f>Model_Data!P61</f>
        <v/>
      </c>
      <c r="C63" s="54">
        <f>ABS(B63)*Inputs!$C$13/2</f>
        <v/>
      </c>
      <c r="D63" s="54">
        <f>DEGREES(ASIN(MIN(1,C63/(Inputs!$C$11*1000))))</f>
        <v/>
      </c>
      <c r="E63" s="54">
        <f>Model_Data!I61</f>
        <v/>
      </c>
      <c r="F63" s="53">
        <f>Subsurface_Live_Data!F61</f>
        <v/>
      </c>
      <c r="G63" s="53">
        <f>Subsurface_Live_Data!I61</f>
        <v/>
      </c>
      <c r="H63" s="53">
        <f>Subsurface_Live_Data!K61</f>
        <v/>
      </c>
      <c r="I63" s="54">
        <f>Subsurface_Live_Data!M61/COS(RADIANS(D63))</f>
        <v/>
      </c>
      <c r="J63" s="54">
        <f>Subsurface_Live_Data!N61/COS(RADIANS(D63))</f>
        <v/>
      </c>
      <c r="K63" s="54">
        <f>Subsurface_Live_Data!O61/COS(RADIANS(D63))</f>
        <v/>
      </c>
      <c r="L63" s="53">
        <f>Inputs!$C$21*K63/(2*Inputs!$C$12*1000000)</f>
        <v/>
      </c>
      <c r="M63" s="53">
        <f>L63*COS(RADIANS(D63))</f>
        <v/>
      </c>
      <c r="N63" s="54">
        <f>L63-H63</f>
        <v/>
      </c>
      <c r="O63" s="55">
        <f>M63-H63</f>
        <v/>
      </c>
      <c r="P63" s="54">
        <f>N63-O63</f>
        <v/>
      </c>
      <c r="Q63" s="53">
        <f>Inputs!$C$21*J63/(2*Inputs!$C$12*1000000)</f>
        <v/>
      </c>
      <c r="R63" s="53">
        <f>Q63*COS(RADIANS(D63))</f>
        <v/>
      </c>
      <c r="S63" s="53">
        <f>Inputs!$C$21*I63/(2*Inputs!$C$12*1000000)*COS(RADIANS(D63))</f>
        <v/>
      </c>
    </row>
    <row r="64">
      <c r="A64" s="53">
        <f>Subsurface_Live_Data!A62</f>
        <v/>
      </c>
      <c r="B64" s="54">
        <f>Model_Data!P62</f>
        <v/>
      </c>
      <c r="C64" s="54">
        <f>ABS(B64)*Inputs!$C$13/2</f>
        <v/>
      </c>
      <c r="D64" s="54">
        <f>DEGREES(ASIN(MIN(1,C64/(Inputs!$C$11*1000))))</f>
        <v/>
      </c>
      <c r="E64" s="54">
        <f>Model_Data!I62</f>
        <v/>
      </c>
      <c r="F64" s="53">
        <f>Subsurface_Live_Data!F62</f>
        <v/>
      </c>
      <c r="G64" s="53">
        <f>Subsurface_Live_Data!I62</f>
        <v/>
      </c>
      <c r="H64" s="53">
        <f>Subsurface_Live_Data!K62</f>
        <v/>
      </c>
      <c r="I64" s="54">
        <f>Subsurface_Live_Data!M62/COS(RADIANS(D64))</f>
        <v/>
      </c>
      <c r="J64" s="54">
        <f>Subsurface_Live_Data!N62/COS(RADIANS(D64))</f>
        <v/>
      </c>
      <c r="K64" s="54">
        <f>Subsurface_Live_Data!O62/COS(RADIANS(D64))</f>
        <v/>
      </c>
      <c r="L64" s="53">
        <f>Inputs!$C$21*K64/(2*Inputs!$C$12*1000000)</f>
        <v/>
      </c>
      <c r="M64" s="53">
        <f>L64*COS(RADIANS(D64))</f>
        <v/>
      </c>
      <c r="N64" s="54">
        <f>L64-H64</f>
        <v/>
      </c>
      <c r="O64" s="55">
        <f>M64-H64</f>
        <v/>
      </c>
      <c r="P64" s="54">
        <f>N64-O64</f>
        <v/>
      </c>
      <c r="Q64" s="53">
        <f>Inputs!$C$21*J64/(2*Inputs!$C$12*1000000)</f>
        <v/>
      </c>
      <c r="R64" s="53">
        <f>Q64*COS(RADIANS(D64))</f>
        <v/>
      </c>
      <c r="S64" s="53">
        <f>Inputs!$C$21*I64/(2*Inputs!$C$12*1000000)*COS(RADIANS(D64))</f>
        <v/>
      </c>
    </row>
    <row r="65">
      <c r="A65" s="53">
        <f>Subsurface_Live_Data!A63</f>
        <v/>
      </c>
      <c r="B65" s="54">
        <f>Model_Data!P63</f>
        <v/>
      </c>
      <c r="C65" s="54">
        <f>ABS(B65)*Inputs!$C$13/2</f>
        <v/>
      </c>
      <c r="D65" s="54">
        <f>DEGREES(ASIN(MIN(1,C65/(Inputs!$C$11*1000))))</f>
        <v/>
      </c>
      <c r="E65" s="54">
        <f>Model_Data!I63</f>
        <v/>
      </c>
      <c r="F65" s="53">
        <f>Subsurface_Live_Data!F63</f>
        <v/>
      </c>
      <c r="G65" s="53">
        <f>Subsurface_Live_Data!I63</f>
        <v/>
      </c>
      <c r="H65" s="53">
        <f>Subsurface_Live_Data!K63</f>
        <v/>
      </c>
      <c r="I65" s="54">
        <f>Subsurface_Live_Data!M63/COS(RADIANS(D65))</f>
        <v/>
      </c>
      <c r="J65" s="54">
        <f>Subsurface_Live_Data!N63/COS(RADIANS(D65))</f>
        <v/>
      </c>
      <c r="K65" s="54">
        <f>Subsurface_Live_Data!O63/COS(RADIANS(D65))</f>
        <v/>
      </c>
      <c r="L65" s="53">
        <f>Inputs!$C$21*K65/(2*Inputs!$C$12*1000000)</f>
        <v/>
      </c>
      <c r="M65" s="53">
        <f>L65*COS(RADIANS(D65))</f>
        <v/>
      </c>
      <c r="N65" s="54">
        <f>L65-H65</f>
        <v/>
      </c>
      <c r="O65" s="55">
        <f>M65-H65</f>
        <v/>
      </c>
      <c r="P65" s="54">
        <f>N65-O65</f>
        <v/>
      </c>
      <c r="Q65" s="53">
        <f>Inputs!$C$21*J65/(2*Inputs!$C$12*1000000)</f>
        <v/>
      </c>
      <c r="R65" s="53">
        <f>Q65*COS(RADIANS(D65))</f>
        <v/>
      </c>
      <c r="S65" s="53">
        <f>Inputs!$C$21*I65/(2*Inputs!$C$12*1000000)*COS(RADIANS(D65))</f>
        <v/>
      </c>
    </row>
    <row r="66">
      <c r="A66" s="53">
        <f>Subsurface_Live_Data!A64</f>
        <v/>
      </c>
      <c r="B66" s="54">
        <f>Model_Data!P64</f>
        <v/>
      </c>
      <c r="C66" s="54">
        <f>ABS(B66)*Inputs!$C$13/2</f>
        <v/>
      </c>
      <c r="D66" s="54">
        <f>DEGREES(ASIN(MIN(1,C66/(Inputs!$C$11*1000))))</f>
        <v/>
      </c>
      <c r="E66" s="54">
        <f>Model_Data!I64</f>
        <v/>
      </c>
      <c r="F66" s="53">
        <f>Subsurface_Live_Data!F64</f>
        <v/>
      </c>
      <c r="G66" s="53">
        <f>Subsurface_Live_Data!I64</f>
        <v/>
      </c>
      <c r="H66" s="53">
        <f>Subsurface_Live_Data!K64</f>
        <v/>
      </c>
      <c r="I66" s="54">
        <f>Subsurface_Live_Data!M64/COS(RADIANS(D66))</f>
        <v/>
      </c>
      <c r="J66" s="54">
        <f>Subsurface_Live_Data!N64/COS(RADIANS(D66))</f>
        <v/>
      </c>
      <c r="K66" s="54">
        <f>Subsurface_Live_Data!O64/COS(RADIANS(D66))</f>
        <v/>
      </c>
      <c r="L66" s="53">
        <f>Inputs!$C$21*K66/(2*Inputs!$C$12*1000000)</f>
        <v/>
      </c>
      <c r="M66" s="53">
        <f>L66*COS(RADIANS(D66))</f>
        <v/>
      </c>
      <c r="N66" s="54">
        <f>L66-H66</f>
        <v/>
      </c>
      <c r="O66" s="55">
        <f>M66-H66</f>
        <v/>
      </c>
      <c r="P66" s="54">
        <f>N66-O66</f>
        <v/>
      </c>
      <c r="Q66" s="53">
        <f>Inputs!$C$21*J66/(2*Inputs!$C$12*1000000)</f>
        <v/>
      </c>
      <c r="R66" s="53">
        <f>Q66*COS(RADIANS(D66))</f>
        <v/>
      </c>
      <c r="S66" s="53">
        <f>Inputs!$C$21*I66/(2*Inputs!$C$12*1000000)*COS(RADIANS(D66))</f>
        <v/>
      </c>
    </row>
    <row r="67">
      <c r="A67" s="53">
        <f>Subsurface_Live_Data!A65</f>
        <v/>
      </c>
      <c r="B67" s="54">
        <f>Model_Data!P65</f>
        <v/>
      </c>
      <c r="C67" s="54">
        <f>ABS(B67)*Inputs!$C$13/2</f>
        <v/>
      </c>
      <c r="D67" s="54">
        <f>DEGREES(ASIN(MIN(1,C67/(Inputs!$C$11*1000))))</f>
        <v/>
      </c>
      <c r="E67" s="54">
        <f>Model_Data!I65</f>
        <v/>
      </c>
      <c r="F67" s="53">
        <f>Subsurface_Live_Data!F65</f>
        <v/>
      </c>
      <c r="G67" s="53">
        <f>Subsurface_Live_Data!I65</f>
        <v/>
      </c>
      <c r="H67" s="53">
        <f>Subsurface_Live_Data!K65</f>
        <v/>
      </c>
      <c r="I67" s="54">
        <f>Subsurface_Live_Data!M65/COS(RADIANS(D67))</f>
        <v/>
      </c>
      <c r="J67" s="54">
        <f>Subsurface_Live_Data!N65/COS(RADIANS(D67))</f>
        <v/>
      </c>
      <c r="K67" s="54">
        <f>Subsurface_Live_Data!O65/COS(RADIANS(D67))</f>
        <v/>
      </c>
      <c r="L67" s="53">
        <f>Inputs!$C$21*K67/(2*Inputs!$C$12*1000000)</f>
        <v/>
      </c>
      <c r="M67" s="53">
        <f>L67*COS(RADIANS(D67))</f>
        <v/>
      </c>
      <c r="N67" s="54">
        <f>L67-H67</f>
        <v/>
      </c>
      <c r="O67" s="55">
        <f>M67-H67</f>
        <v/>
      </c>
      <c r="P67" s="54">
        <f>N67-O67</f>
        <v/>
      </c>
      <c r="Q67" s="53">
        <f>Inputs!$C$21*J67/(2*Inputs!$C$12*1000000)</f>
        <v/>
      </c>
      <c r="R67" s="53">
        <f>Q67*COS(RADIANS(D67))</f>
        <v/>
      </c>
      <c r="S67" s="53">
        <f>Inputs!$C$21*I67/(2*Inputs!$C$12*1000000)*COS(RADIANS(D67))</f>
        <v/>
      </c>
    </row>
    <row r="68">
      <c r="A68" s="53">
        <f>Subsurface_Live_Data!A66</f>
        <v/>
      </c>
      <c r="B68" s="54">
        <f>Model_Data!P66</f>
        <v/>
      </c>
      <c r="C68" s="54">
        <f>ABS(B68)*Inputs!$C$13/2</f>
        <v/>
      </c>
      <c r="D68" s="54">
        <f>DEGREES(ASIN(MIN(1,C68/(Inputs!$C$11*1000))))</f>
        <v/>
      </c>
      <c r="E68" s="54">
        <f>Model_Data!I66</f>
        <v/>
      </c>
      <c r="F68" s="53">
        <f>Subsurface_Live_Data!F66</f>
        <v/>
      </c>
      <c r="G68" s="53">
        <f>Subsurface_Live_Data!I66</f>
        <v/>
      </c>
      <c r="H68" s="53">
        <f>Subsurface_Live_Data!K66</f>
        <v/>
      </c>
      <c r="I68" s="54">
        <f>Subsurface_Live_Data!M66/COS(RADIANS(D68))</f>
        <v/>
      </c>
      <c r="J68" s="54">
        <f>Subsurface_Live_Data!N66/COS(RADIANS(D68))</f>
        <v/>
      </c>
      <c r="K68" s="54">
        <f>Subsurface_Live_Data!O66/COS(RADIANS(D68))</f>
        <v/>
      </c>
      <c r="L68" s="53">
        <f>Inputs!$C$21*K68/(2*Inputs!$C$12*1000000)</f>
        <v/>
      </c>
      <c r="M68" s="53">
        <f>L68*COS(RADIANS(D68))</f>
        <v/>
      </c>
      <c r="N68" s="54">
        <f>L68-H68</f>
        <v/>
      </c>
      <c r="O68" s="55">
        <f>M68-H68</f>
        <v/>
      </c>
      <c r="P68" s="54">
        <f>N68-O68</f>
        <v/>
      </c>
      <c r="Q68" s="53">
        <f>Inputs!$C$21*J68/(2*Inputs!$C$12*1000000)</f>
        <v/>
      </c>
      <c r="R68" s="53">
        <f>Q68*COS(RADIANS(D68))</f>
        <v/>
      </c>
      <c r="S68" s="53">
        <f>Inputs!$C$21*I68/(2*Inputs!$C$12*1000000)*COS(RADIANS(D68))</f>
        <v/>
      </c>
    </row>
    <row r="69">
      <c r="A69" s="53">
        <f>Subsurface_Live_Data!A67</f>
        <v/>
      </c>
      <c r="B69" s="54">
        <f>Model_Data!P67</f>
        <v/>
      </c>
      <c r="C69" s="54">
        <f>ABS(B69)*Inputs!$C$13/2</f>
        <v/>
      </c>
      <c r="D69" s="54">
        <f>DEGREES(ASIN(MIN(1,C69/(Inputs!$C$11*1000))))</f>
        <v/>
      </c>
      <c r="E69" s="54">
        <f>Model_Data!I67</f>
        <v/>
      </c>
      <c r="F69" s="53">
        <f>Subsurface_Live_Data!F67</f>
        <v/>
      </c>
      <c r="G69" s="53">
        <f>Subsurface_Live_Data!I67</f>
        <v/>
      </c>
      <c r="H69" s="53">
        <f>Subsurface_Live_Data!K67</f>
        <v/>
      </c>
      <c r="I69" s="54">
        <f>Subsurface_Live_Data!M67/COS(RADIANS(D69))</f>
        <v/>
      </c>
      <c r="J69" s="54">
        <f>Subsurface_Live_Data!N67/COS(RADIANS(D69))</f>
        <v/>
      </c>
      <c r="K69" s="54">
        <f>Subsurface_Live_Data!O67/COS(RADIANS(D69))</f>
        <v/>
      </c>
      <c r="L69" s="53">
        <f>Inputs!$C$21*K69/(2*Inputs!$C$12*1000000)</f>
        <v/>
      </c>
      <c r="M69" s="53">
        <f>L69*COS(RADIANS(D69))</f>
        <v/>
      </c>
      <c r="N69" s="54">
        <f>L69-H69</f>
        <v/>
      </c>
      <c r="O69" s="55">
        <f>M69-H69</f>
        <v/>
      </c>
      <c r="P69" s="54">
        <f>N69-O69</f>
        <v/>
      </c>
      <c r="Q69" s="53">
        <f>Inputs!$C$21*J69/(2*Inputs!$C$12*1000000)</f>
        <v/>
      </c>
      <c r="R69" s="53">
        <f>Q69*COS(RADIANS(D69))</f>
        <v/>
      </c>
      <c r="S69" s="53">
        <f>Inputs!$C$21*I69/(2*Inputs!$C$12*1000000)*COS(RADIANS(D69))</f>
        <v/>
      </c>
    </row>
    <row r="70">
      <c r="A70" s="53">
        <f>Subsurface_Live_Data!A68</f>
        <v/>
      </c>
      <c r="B70" s="54">
        <f>Model_Data!P68</f>
        <v/>
      </c>
      <c r="C70" s="54">
        <f>ABS(B70)*Inputs!$C$13/2</f>
        <v/>
      </c>
      <c r="D70" s="54">
        <f>DEGREES(ASIN(MIN(1,C70/(Inputs!$C$11*1000))))</f>
        <v/>
      </c>
      <c r="E70" s="54">
        <f>Model_Data!I68</f>
        <v/>
      </c>
      <c r="F70" s="53">
        <f>Subsurface_Live_Data!F68</f>
        <v/>
      </c>
      <c r="G70" s="53">
        <f>Subsurface_Live_Data!I68</f>
        <v/>
      </c>
      <c r="H70" s="53">
        <f>Subsurface_Live_Data!K68</f>
        <v/>
      </c>
      <c r="I70" s="54">
        <f>Subsurface_Live_Data!M68/COS(RADIANS(D70))</f>
        <v/>
      </c>
      <c r="J70" s="54">
        <f>Subsurface_Live_Data!N68/COS(RADIANS(D70))</f>
        <v/>
      </c>
      <c r="K70" s="54">
        <f>Subsurface_Live_Data!O68/COS(RADIANS(D70))</f>
        <v/>
      </c>
      <c r="L70" s="53">
        <f>Inputs!$C$21*K70/(2*Inputs!$C$12*1000000)</f>
        <v/>
      </c>
      <c r="M70" s="53">
        <f>L70*COS(RADIANS(D70))</f>
        <v/>
      </c>
      <c r="N70" s="54">
        <f>L70-H70</f>
        <v/>
      </c>
      <c r="O70" s="55">
        <f>M70-H70</f>
        <v/>
      </c>
      <c r="P70" s="54">
        <f>N70-O70</f>
        <v/>
      </c>
      <c r="Q70" s="53">
        <f>Inputs!$C$21*J70/(2*Inputs!$C$12*1000000)</f>
        <v/>
      </c>
      <c r="R70" s="53">
        <f>Q70*COS(RADIANS(D70))</f>
        <v/>
      </c>
      <c r="S70" s="53">
        <f>Inputs!$C$21*I70/(2*Inputs!$C$12*1000000)*COS(RADIANS(D70))</f>
        <v/>
      </c>
    </row>
    <row r="71">
      <c r="A71" s="53">
        <f>Subsurface_Live_Data!A69</f>
        <v/>
      </c>
      <c r="B71" s="54">
        <f>Model_Data!P69</f>
        <v/>
      </c>
      <c r="C71" s="54">
        <f>ABS(B71)*Inputs!$C$13/2</f>
        <v/>
      </c>
      <c r="D71" s="54">
        <f>DEGREES(ASIN(MIN(1,C71/(Inputs!$C$11*1000))))</f>
        <v/>
      </c>
      <c r="E71" s="54">
        <f>Model_Data!I69</f>
        <v/>
      </c>
      <c r="F71" s="53">
        <f>Subsurface_Live_Data!F69</f>
        <v/>
      </c>
      <c r="G71" s="53">
        <f>Subsurface_Live_Data!I69</f>
        <v/>
      </c>
      <c r="H71" s="53">
        <f>Subsurface_Live_Data!K69</f>
        <v/>
      </c>
      <c r="I71" s="54">
        <f>Subsurface_Live_Data!M69/COS(RADIANS(D71))</f>
        <v/>
      </c>
      <c r="J71" s="54">
        <f>Subsurface_Live_Data!N69/COS(RADIANS(D71))</f>
        <v/>
      </c>
      <c r="K71" s="54">
        <f>Subsurface_Live_Data!O69/COS(RADIANS(D71))</f>
        <v/>
      </c>
      <c r="L71" s="53">
        <f>Inputs!$C$21*K71/(2*Inputs!$C$12*1000000)</f>
        <v/>
      </c>
      <c r="M71" s="53">
        <f>L71*COS(RADIANS(D71))</f>
        <v/>
      </c>
      <c r="N71" s="54">
        <f>L71-H71</f>
        <v/>
      </c>
      <c r="O71" s="55">
        <f>M71-H71</f>
        <v/>
      </c>
      <c r="P71" s="54">
        <f>N71-O71</f>
        <v/>
      </c>
      <c r="Q71" s="53">
        <f>Inputs!$C$21*J71/(2*Inputs!$C$12*1000000)</f>
        <v/>
      </c>
      <c r="R71" s="53">
        <f>Q71*COS(RADIANS(D71))</f>
        <v/>
      </c>
      <c r="S71" s="53">
        <f>Inputs!$C$21*I71/(2*Inputs!$C$12*1000000)*COS(RADIANS(D71))</f>
        <v/>
      </c>
    </row>
    <row r="72">
      <c r="A72" s="53">
        <f>Subsurface_Live_Data!A70</f>
        <v/>
      </c>
      <c r="B72" s="54">
        <f>Model_Data!P70</f>
        <v/>
      </c>
      <c r="C72" s="54">
        <f>ABS(B72)*Inputs!$C$13/2</f>
        <v/>
      </c>
      <c r="D72" s="54">
        <f>DEGREES(ASIN(MIN(1,C72/(Inputs!$C$11*1000))))</f>
        <v/>
      </c>
      <c r="E72" s="54">
        <f>Model_Data!I70</f>
        <v/>
      </c>
      <c r="F72" s="53">
        <f>Subsurface_Live_Data!F70</f>
        <v/>
      </c>
      <c r="G72" s="53">
        <f>Subsurface_Live_Data!I70</f>
        <v/>
      </c>
      <c r="H72" s="53">
        <f>Subsurface_Live_Data!K70</f>
        <v/>
      </c>
      <c r="I72" s="54">
        <f>Subsurface_Live_Data!M70/COS(RADIANS(D72))</f>
        <v/>
      </c>
      <c r="J72" s="54">
        <f>Subsurface_Live_Data!N70/COS(RADIANS(D72))</f>
        <v/>
      </c>
      <c r="K72" s="54">
        <f>Subsurface_Live_Data!O70/COS(RADIANS(D72))</f>
        <v/>
      </c>
      <c r="L72" s="53">
        <f>Inputs!$C$21*K72/(2*Inputs!$C$12*1000000)</f>
        <v/>
      </c>
      <c r="M72" s="53">
        <f>L72*COS(RADIANS(D72))</f>
        <v/>
      </c>
      <c r="N72" s="54">
        <f>L72-H72</f>
        <v/>
      </c>
      <c r="O72" s="55">
        <f>M72-H72</f>
        <v/>
      </c>
      <c r="P72" s="54">
        <f>N72-O72</f>
        <v/>
      </c>
      <c r="Q72" s="53">
        <f>Inputs!$C$21*J72/(2*Inputs!$C$12*1000000)</f>
        <v/>
      </c>
      <c r="R72" s="53">
        <f>Q72*COS(RADIANS(D72))</f>
        <v/>
      </c>
      <c r="S72" s="53">
        <f>Inputs!$C$21*I72/(2*Inputs!$C$12*1000000)*COS(RADIANS(D72))</f>
        <v/>
      </c>
    </row>
    <row r="73">
      <c r="A73" s="53">
        <f>Subsurface_Live_Data!A71</f>
        <v/>
      </c>
      <c r="B73" s="54">
        <f>Model_Data!P71</f>
        <v/>
      </c>
      <c r="C73" s="54">
        <f>ABS(B73)*Inputs!$C$13/2</f>
        <v/>
      </c>
      <c r="D73" s="54">
        <f>DEGREES(ASIN(MIN(1,C73/(Inputs!$C$11*1000))))</f>
        <v/>
      </c>
      <c r="E73" s="54">
        <f>Model_Data!I71</f>
        <v/>
      </c>
      <c r="F73" s="53">
        <f>Subsurface_Live_Data!F71</f>
        <v/>
      </c>
      <c r="G73" s="53">
        <f>Subsurface_Live_Data!I71</f>
        <v/>
      </c>
      <c r="H73" s="53">
        <f>Subsurface_Live_Data!K71</f>
        <v/>
      </c>
      <c r="I73" s="54">
        <f>Subsurface_Live_Data!M71/COS(RADIANS(D73))</f>
        <v/>
      </c>
      <c r="J73" s="54">
        <f>Subsurface_Live_Data!N71/COS(RADIANS(D73))</f>
        <v/>
      </c>
      <c r="K73" s="54">
        <f>Subsurface_Live_Data!O71/COS(RADIANS(D73))</f>
        <v/>
      </c>
      <c r="L73" s="53">
        <f>Inputs!$C$21*K73/(2*Inputs!$C$12*1000000)</f>
        <v/>
      </c>
      <c r="M73" s="53">
        <f>L73*COS(RADIANS(D73))</f>
        <v/>
      </c>
      <c r="N73" s="54">
        <f>L73-H73</f>
        <v/>
      </c>
      <c r="O73" s="55">
        <f>M73-H73</f>
        <v/>
      </c>
      <c r="P73" s="54">
        <f>N73-O73</f>
        <v/>
      </c>
      <c r="Q73" s="53">
        <f>Inputs!$C$21*J73/(2*Inputs!$C$12*1000000)</f>
        <v/>
      </c>
      <c r="R73" s="53">
        <f>Q73*COS(RADIANS(D73))</f>
        <v/>
      </c>
      <c r="S73" s="53">
        <f>Inputs!$C$21*I73/(2*Inputs!$C$12*1000000)*COS(RADIANS(D73))</f>
        <v/>
      </c>
    </row>
    <row r="74">
      <c r="A74" s="53">
        <f>Subsurface_Live_Data!A72</f>
        <v/>
      </c>
      <c r="B74" s="54">
        <f>Model_Data!P72</f>
        <v/>
      </c>
      <c r="C74" s="54">
        <f>ABS(B74)*Inputs!$C$13/2</f>
        <v/>
      </c>
      <c r="D74" s="54">
        <f>DEGREES(ASIN(MIN(1,C74/(Inputs!$C$11*1000))))</f>
        <v/>
      </c>
      <c r="E74" s="54">
        <f>Model_Data!I72</f>
        <v/>
      </c>
      <c r="F74" s="53">
        <f>Subsurface_Live_Data!F72</f>
        <v/>
      </c>
      <c r="G74" s="53">
        <f>Subsurface_Live_Data!I72</f>
        <v/>
      </c>
      <c r="H74" s="53">
        <f>Subsurface_Live_Data!K72</f>
        <v/>
      </c>
      <c r="I74" s="54">
        <f>Subsurface_Live_Data!M72/COS(RADIANS(D74))</f>
        <v/>
      </c>
      <c r="J74" s="54">
        <f>Subsurface_Live_Data!N72/COS(RADIANS(D74))</f>
        <v/>
      </c>
      <c r="K74" s="54">
        <f>Subsurface_Live_Data!O72/COS(RADIANS(D74))</f>
        <v/>
      </c>
      <c r="L74" s="53">
        <f>Inputs!$C$21*K74/(2*Inputs!$C$12*1000000)</f>
        <v/>
      </c>
      <c r="M74" s="53">
        <f>L74*COS(RADIANS(D74))</f>
        <v/>
      </c>
      <c r="N74" s="54">
        <f>L74-H74</f>
        <v/>
      </c>
      <c r="O74" s="55">
        <f>M74-H74</f>
        <v/>
      </c>
      <c r="P74" s="54">
        <f>N74-O74</f>
        <v/>
      </c>
      <c r="Q74" s="53">
        <f>Inputs!$C$21*J74/(2*Inputs!$C$12*1000000)</f>
        <v/>
      </c>
      <c r="R74" s="53">
        <f>Q74*COS(RADIANS(D74))</f>
        <v/>
      </c>
      <c r="S74" s="53">
        <f>Inputs!$C$21*I74/(2*Inputs!$C$12*1000000)*COS(RADIANS(D74))</f>
        <v/>
      </c>
    </row>
    <row r="75">
      <c r="A75" s="53">
        <f>Subsurface_Live_Data!A73</f>
        <v/>
      </c>
      <c r="B75" s="54">
        <f>Model_Data!P73</f>
        <v/>
      </c>
      <c r="C75" s="54">
        <f>ABS(B75)*Inputs!$C$13/2</f>
        <v/>
      </c>
      <c r="D75" s="54">
        <f>DEGREES(ASIN(MIN(1,C75/(Inputs!$C$11*1000))))</f>
        <v/>
      </c>
      <c r="E75" s="54">
        <f>Model_Data!I73</f>
        <v/>
      </c>
      <c r="F75" s="53">
        <f>Subsurface_Live_Data!F73</f>
        <v/>
      </c>
      <c r="G75" s="53">
        <f>Subsurface_Live_Data!I73</f>
        <v/>
      </c>
      <c r="H75" s="53">
        <f>Subsurface_Live_Data!K73</f>
        <v/>
      </c>
      <c r="I75" s="54">
        <f>Subsurface_Live_Data!M73/COS(RADIANS(D75))</f>
        <v/>
      </c>
      <c r="J75" s="54">
        <f>Subsurface_Live_Data!N73/COS(RADIANS(D75))</f>
        <v/>
      </c>
      <c r="K75" s="54">
        <f>Subsurface_Live_Data!O73/COS(RADIANS(D75))</f>
        <v/>
      </c>
      <c r="L75" s="53">
        <f>Inputs!$C$21*K75/(2*Inputs!$C$12*1000000)</f>
        <v/>
      </c>
      <c r="M75" s="53">
        <f>L75*COS(RADIANS(D75))</f>
        <v/>
      </c>
      <c r="N75" s="54">
        <f>L75-H75</f>
        <v/>
      </c>
      <c r="O75" s="55">
        <f>M75-H75</f>
        <v/>
      </c>
      <c r="P75" s="54">
        <f>N75-O75</f>
        <v/>
      </c>
      <c r="Q75" s="53">
        <f>Inputs!$C$21*J75/(2*Inputs!$C$12*1000000)</f>
        <v/>
      </c>
      <c r="R75" s="53">
        <f>Q75*COS(RADIANS(D75))</f>
        <v/>
      </c>
      <c r="S75" s="53">
        <f>Inputs!$C$21*I75/(2*Inputs!$C$12*1000000)*COS(RADIANS(D75))</f>
        <v/>
      </c>
    </row>
    <row r="76">
      <c r="A76" s="53">
        <f>Subsurface_Live_Data!A74</f>
        <v/>
      </c>
      <c r="B76" s="54">
        <f>Model_Data!P74</f>
        <v/>
      </c>
      <c r="C76" s="54">
        <f>ABS(B76)*Inputs!$C$13/2</f>
        <v/>
      </c>
      <c r="D76" s="54">
        <f>DEGREES(ASIN(MIN(1,C76/(Inputs!$C$11*1000))))</f>
        <v/>
      </c>
      <c r="E76" s="54">
        <f>Model_Data!I74</f>
        <v/>
      </c>
      <c r="F76" s="53">
        <f>Subsurface_Live_Data!F74</f>
        <v/>
      </c>
      <c r="G76" s="53">
        <f>Subsurface_Live_Data!I74</f>
        <v/>
      </c>
      <c r="H76" s="53">
        <f>Subsurface_Live_Data!K74</f>
        <v/>
      </c>
      <c r="I76" s="54">
        <f>Subsurface_Live_Data!M74/COS(RADIANS(D76))</f>
        <v/>
      </c>
      <c r="J76" s="54">
        <f>Subsurface_Live_Data!N74/COS(RADIANS(D76))</f>
        <v/>
      </c>
      <c r="K76" s="54">
        <f>Subsurface_Live_Data!O74/COS(RADIANS(D76))</f>
        <v/>
      </c>
      <c r="L76" s="53">
        <f>Inputs!$C$21*K76/(2*Inputs!$C$12*1000000)</f>
        <v/>
      </c>
      <c r="M76" s="53">
        <f>L76*COS(RADIANS(D76))</f>
        <v/>
      </c>
      <c r="N76" s="54">
        <f>L76-H76</f>
        <v/>
      </c>
      <c r="O76" s="55">
        <f>M76-H76</f>
        <v/>
      </c>
      <c r="P76" s="54">
        <f>N76-O76</f>
        <v/>
      </c>
      <c r="Q76" s="53">
        <f>Inputs!$C$21*J76/(2*Inputs!$C$12*1000000)</f>
        <v/>
      </c>
      <c r="R76" s="53">
        <f>Q76*COS(RADIANS(D76))</f>
        <v/>
      </c>
      <c r="S76" s="53">
        <f>Inputs!$C$21*I76/(2*Inputs!$C$12*1000000)*COS(RADIANS(D76))</f>
        <v/>
      </c>
    </row>
    <row r="77">
      <c r="A77" s="53">
        <f>Subsurface_Live_Data!A75</f>
        <v/>
      </c>
      <c r="B77" s="54">
        <f>Model_Data!P75</f>
        <v/>
      </c>
      <c r="C77" s="54">
        <f>ABS(B77)*Inputs!$C$13/2</f>
        <v/>
      </c>
      <c r="D77" s="54">
        <f>DEGREES(ASIN(MIN(1,C77/(Inputs!$C$11*1000))))</f>
        <v/>
      </c>
      <c r="E77" s="54">
        <f>Model_Data!I75</f>
        <v/>
      </c>
      <c r="F77" s="53">
        <f>Subsurface_Live_Data!F75</f>
        <v/>
      </c>
      <c r="G77" s="53">
        <f>Subsurface_Live_Data!I75</f>
        <v/>
      </c>
      <c r="H77" s="53">
        <f>Subsurface_Live_Data!K75</f>
        <v/>
      </c>
      <c r="I77" s="54">
        <f>Subsurface_Live_Data!M75/COS(RADIANS(D77))</f>
        <v/>
      </c>
      <c r="J77" s="54">
        <f>Subsurface_Live_Data!N75/COS(RADIANS(D77))</f>
        <v/>
      </c>
      <c r="K77" s="54">
        <f>Subsurface_Live_Data!O75/COS(RADIANS(D77))</f>
        <v/>
      </c>
      <c r="L77" s="53">
        <f>Inputs!$C$21*K77/(2*Inputs!$C$12*1000000)</f>
        <v/>
      </c>
      <c r="M77" s="53">
        <f>L77*COS(RADIANS(D77))</f>
        <v/>
      </c>
      <c r="N77" s="54">
        <f>L77-H77</f>
        <v/>
      </c>
      <c r="O77" s="55">
        <f>M77-H77</f>
        <v/>
      </c>
      <c r="P77" s="54">
        <f>N77-O77</f>
        <v/>
      </c>
      <c r="Q77" s="53">
        <f>Inputs!$C$21*J77/(2*Inputs!$C$12*1000000)</f>
        <v/>
      </c>
      <c r="R77" s="53">
        <f>Q77*COS(RADIANS(D77))</f>
        <v/>
      </c>
      <c r="S77" s="53">
        <f>Inputs!$C$21*I77/(2*Inputs!$C$12*1000000)*COS(RADIANS(D77))</f>
        <v/>
      </c>
    </row>
    <row r="78">
      <c r="A78" s="53">
        <f>Subsurface_Live_Data!A76</f>
        <v/>
      </c>
      <c r="B78" s="54">
        <f>Model_Data!P76</f>
        <v/>
      </c>
      <c r="C78" s="54">
        <f>ABS(B78)*Inputs!$C$13/2</f>
        <v/>
      </c>
      <c r="D78" s="54">
        <f>DEGREES(ASIN(MIN(1,C78/(Inputs!$C$11*1000))))</f>
        <v/>
      </c>
      <c r="E78" s="54">
        <f>Model_Data!I76</f>
        <v/>
      </c>
      <c r="F78" s="53">
        <f>Subsurface_Live_Data!F76</f>
        <v/>
      </c>
      <c r="G78" s="53">
        <f>Subsurface_Live_Data!I76</f>
        <v/>
      </c>
      <c r="H78" s="53">
        <f>Subsurface_Live_Data!K76</f>
        <v/>
      </c>
      <c r="I78" s="54">
        <f>Subsurface_Live_Data!M76/COS(RADIANS(D78))</f>
        <v/>
      </c>
      <c r="J78" s="54">
        <f>Subsurface_Live_Data!N76/COS(RADIANS(D78))</f>
        <v/>
      </c>
      <c r="K78" s="54">
        <f>Subsurface_Live_Data!O76/COS(RADIANS(D78))</f>
        <v/>
      </c>
      <c r="L78" s="53">
        <f>Inputs!$C$21*K78/(2*Inputs!$C$12*1000000)</f>
        <v/>
      </c>
      <c r="M78" s="53">
        <f>L78*COS(RADIANS(D78))</f>
        <v/>
      </c>
      <c r="N78" s="54">
        <f>L78-H78</f>
        <v/>
      </c>
      <c r="O78" s="55">
        <f>M78-H78</f>
        <v/>
      </c>
      <c r="P78" s="54">
        <f>N78-O78</f>
        <v/>
      </c>
      <c r="Q78" s="53">
        <f>Inputs!$C$21*J78/(2*Inputs!$C$12*1000000)</f>
        <v/>
      </c>
      <c r="R78" s="53">
        <f>Q78*COS(RADIANS(D78))</f>
        <v/>
      </c>
      <c r="S78" s="53">
        <f>Inputs!$C$21*I78/(2*Inputs!$C$12*1000000)*COS(RADIANS(D78))</f>
        <v/>
      </c>
    </row>
    <row r="79">
      <c r="A79" s="53">
        <f>Subsurface_Live_Data!A77</f>
        <v/>
      </c>
      <c r="B79" s="54">
        <f>Model_Data!P77</f>
        <v/>
      </c>
      <c r="C79" s="54">
        <f>ABS(B79)*Inputs!$C$13/2</f>
        <v/>
      </c>
      <c r="D79" s="54">
        <f>DEGREES(ASIN(MIN(1,C79/(Inputs!$C$11*1000))))</f>
        <v/>
      </c>
      <c r="E79" s="54">
        <f>Model_Data!I77</f>
        <v/>
      </c>
      <c r="F79" s="53">
        <f>Subsurface_Live_Data!F77</f>
        <v/>
      </c>
      <c r="G79" s="53">
        <f>Subsurface_Live_Data!I77</f>
        <v/>
      </c>
      <c r="H79" s="53">
        <f>Subsurface_Live_Data!K77</f>
        <v/>
      </c>
      <c r="I79" s="54">
        <f>Subsurface_Live_Data!M77/COS(RADIANS(D79))</f>
        <v/>
      </c>
      <c r="J79" s="54">
        <f>Subsurface_Live_Data!N77/COS(RADIANS(D79))</f>
        <v/>
      </c>
      <c r="K79" s="54">
        <f>Subsurface_Live_Data!O77/COS(RADIANS(D79))</f>
        <v/>
      </c>
      <c r="L79" s="53">
        <f>Inputs!$C$21*K79/(2*Inputs!$C$12*1000000)</f>
        <v/>
      </c>
      <c r="M79" s="53">
        <f>L79*COS(RADIANS(D79))</f>
        <v/>
      </c>
      <c r="N79" s="54">
        <f>L79-H79</f>
        <v/>
      </c>
      <c r="O79" s="55">
        <f>M79-H79</f>
        <v/>
      </c>
      <c r="P79" s="54">
        <f>N79-O79</f>
        <v/>
      </c>
      <c r="Q79" s="53">
        <f>Inputs!$C$21*J79/(2*Inputs!$C$12*1000000)</f>
        <v/>
      </c>
      <c r="R79" s="53">
        <f>Q79*COS(RADIANS(D79))</f>
        <v/>
      </c>
      <c r="S79" s="53">
        <f>Inputs!$C$21*I79/(2*Inputs!$C$12*1000000)*COS(RADIANS(D79))</f>
        <v/>
      </c>
    </row>
    <row r="80">
      <c r="A80" s="53">
        <f>Subsurface_Live_Data!A78</f>
        <v/>
      </c>
      <c r="B80" s="54">
        <f>Model_Data!P78</f>
        <v/>
      </c>
      <c r="C80" s="54">
        <f>ABS(B80)*Inputs!$C$13/2</f>
        <v/>
      </c>
      <c r="D80" s="54">
        <f>DEGREES(ASIN(MIN(1,C80/(Inputs!$C$11*1000))))</f>
        <v/>
      </c>
      <c r="E80" s="54">
        <f>Model_Data!I78</f>
        <v/>
      </c>
      <c r="F80" s="53">
        <f>Subsurface_Live_Data!F78</f>
        <v/>
      </c>
      <c r="G80" s="53">
        <f>Subsurface_Live_Data!I78</f>
        <v/>
      </c>
      <c r="H80" s="53">
        <f>Subsurface_Live_Data!K78</f>
        <v/>
      </c>
      <c r="I80" s="54">
        <f>Subsurface_Live_Data!M78/COS(RADIANS(D80))</f>
        <v/>
      </c>
      <c r="J80" s="54">
        <f>Subsurface_Live_Data!N78/COS(RADIANS(D80))</f>
        <v/>
      </c>
      <c r="K80" s="54">
        <f>Subsurface_Live_Data!O78/COS(RADIANS(D80))</f>
        <v/>
      </c>
      <c r="L80" s="53">
        <f>Inputs!$C$21*K80/(2*Inputs!$C$12*1000000)</f>
        <v/>
      </c>
      <c r="M80" s="53">
        <f>L80*COS(RADIANS(D80))</f>
        <v/>
      </c>
      <c r="N80" s="54">
        <f>L80-H80</f>
        <v/>
      </c>
      <c r="O80" s="55">
        <f>M80-H80</f>
        <v/>
      </c>
      <c r="P80" s="54">
        <f>N80-O80</f>
        <v/>
      </c>
      <c r="Q80" s="53">
        <f>Inputs!$C$21*J80/(2*Inputs!$C$12*1000000)</f>
        <v/>
      </c>
      <c r="R80" s="53">
        <f>Q80*COS(RADIANS(D80))</f>
        <v/>
      </c>
      <c r="S80" s="53">
        <f>Inputs!$C$21*I80/(2*Inputs!$C$12*1000000)*COS(RADIANS(D80))</f>
        <v/>
      </c>
    </row>
    <row r="81">
      <c r="A81" s="53">
        <f>Subsurface_Live_Data!A79</f>
        <v/>
      </c>
      <c r="B81" s="54">
        <f>Model_Data!P79</f>
        <v/>
      </c>
      <c r="C81" s="54">
        <f>ABS(B81)*Inputs!$C$13/2</f>
        <v/>
      </c>
      <c r="D81" s="54">
        <f>DEGREES(ASIN(MIN(1,C81/(Inputs!$C$11*1000))))</f>
        <v/>
      </c>
      <c r="E81" s="54">
        <f>Model_Data!I79</f>
        <v/>
      </c>
      <c r="F81" s="53">
        <f>Subsurface_Live_Data!F79</f>
        <v/>
      </c>
      <c r="G81" s="53">
        <f>Subsurface_Live_Data!I79</f>
        <v/>
      </c>
      <c r="H81" s="53">
        <f>Subsurface_Live_Data!K79</f>
        <v/>
      </c>
      <c r="I81" s="54">
        <f>Subsurface_Live_Data!M79/COS(RADIANS(D81))</f>
        <v/>
      </c>
      <c r="J81" s="54">
        <f>Subsurface_Live_Data!N79/COS(RADIANS(D81))</f>
        <v/>
      </c>
      <c r="K81" s="54">
        <f>Subsurface_Live_Data!O79/COS(RADIANS(D81))</f>
        <v/>
      </c>
      <c r="L81" s="53">
        <f>Inputs!$C$21*K81/(2*Inputs!$C$12*1000000)</f>
        <v/>
      </c>
      <c r="M81" s="53">
        <f>L81*COS(RADIANS(D81))</f>
        <v/>
      </c>
      <c r="N81" s="54">
        <f>L81-H81</f>
        <v/>
      </c>
      <c r="O81" s="55">
        <f>M81-H81</f>
        <v/>
      </c>
      <c r="P81" s="54">
        <f>N81-O81</f>
        <v/>
      </c>
      <c r="Q81" s="53">
        <f>Inputs!$C$21*J81/(2*Inputs!$C$12*1000000)</f>
        <v/>
      </c>
      <c r="R81" s="53">
        <f>Q81*COS(RADIANS(D81))</f>
        <v/>
      </c>
      <c r="S81" s="53">
        <f>Inputs!$C$21*I81/(2*Inputs!$C$12*1000000)*COS(RADIANS(D81))</f>
        <v/>
      </c>
    </row>
    <row r="82">
      <c r="A82" s="53">
        <f>Subsurface_Live_Data!A80</f>
        <v/>
      </c>
      <c r="B82" s="54">
        <f>Model_Data!P80</f>
        <v/>
      </c>
      <c r="C82" s="54">
        <f>ABS(B82)*Inputs!$C$13/2</f>
        <v/>
      </c>
      <c r="D82" s="54">
        <f>DEGREES(ASIN(MIN(1,C82/(Inputs!$C$11*1000))))</f>
        <v/>
      </c>
      <c r="E82" s="54">
        <f>Model_Data!I80</f>
        <v/>
      </c>
      <c r="F82" s="53">
        <f>Subsurface_Live_Data!F80</f>
        <v/>
      </c>
      <c r="G82" s="53">
        <f>Subsurface_Live_Data!I80</f>
        <v/>
      </c>
      <c r="H82" s="53">
        <f>Subsurface_Live_Data!K80</f>
        <v/>
      </c>
      <c r="I82" s="54">
        <f>Subsurface_Live_Data!M80/COS(RADIANS(D82))</f>
        <v/>
      </c>
      <c r="J82" s="54">
        <f>Subsurface_Live_Data!N80/COS(RADIANS(D82))</f>
        <v/>
      </c>
      <c r="K82" s="54">
        <f>Subsurface_Live_Data!O80/COS(RADIANS(D82))</f>
        <v/>
      </c>
      <c r="L82" s="53">
        <f>Inputs!$C$21*K82/(2*Inputs!$C$12*1000000)</f>
        <v/>
      </c>
      <c r="M82" s="53">
        <f>L82*COS(RADIANS(D82))</f>
        <v/>
      </c>
      <c r="N82" s="54">
        <f>L82-H82</f>
        <v/>
      </c>
      <c r="O82" s="55">
        <f>M82-H82</f>
        <v/>
      </c>
      <c r="P82" s="54">
        <f>N82-O82</f>
        <v/>
      </c>
      <c r="Q82" s="53">
        <f>Inputs!$C$21*J82/(2*Inputs!$C$12*1000000)</f>
        <v/>
      </c>
      <c r="R82" s="53">
        <f>Q82*COS(RADIANS(D82))</f>
        <v/>
      </c>
      <c r="S82" s="53">
        <f>Inputs!$C$21*I82/(2*Inputs!$C$12*1000000)*COS(RADIANS(D82))</f>
        <v/>
      </c>
    </row>
    <row r="83">
      <c r="A83" s="53">
        <f>Subsurface_Live_Data!A81</f>
        <v/>
      </c>
      <c r="B83" s="54">
        <f>Model_Data!P81</f>
        <v/>
      </c>
      <c r="C83" s="54">
        <f>ABS(B83)*Inputs!$C$13/2</f>
        <v/>
      </c>
      <c r="D83" s="54">
        <f>DEGREES(ASIN(MIN(1,C83/(Inputs!$C$11*1000))))</f>
        <v/>
      </c>
      <c r="E83" s="54">
        <f>Model_Data!I81</f>
        <v/>
      </c>
      <c r="F83" s="53">
        <f>Subsurface_Live_Data!F81</f>
        <v/>
      </c>
      <c r="G83" s="53">
        <f>Subsurface_Live_Data!I81</f>
        <v/>
      </c>
      <c r="H83" s="53">
        <f>Subsurface_Live_Data!K81</f>
        <v/>
      </c>
      <c r="I83" s="54">
        <f>Subsurface_Live_Data!M81/COS(RADIANS(D83))</f>
        <v/>
      </c>
      <c r="J83" s="54">
        <f>Subsurface_Live_Data!N81/COS(RADIANS(D83))</f>
        <v/>
      </c>
      <c r="K83" s="54">
        <f>Subsurface_Live_Data!O81/COS(RADIANS(D83))</f>
        <v/>
      </c>
      <c r="L83" s="53">
        <f>Inputs!$C$21*K83/(2*Inputs!$C$12*1000000)</f>
        <v/>
      </c>
      <c r="M83" s="53">
        <f>L83*COS(RADIANS(D83))</f>
        <v/>
      </c>
      <c r="N83" s="54">
        <f>L83-H83</f>
        <v/>
      </c>
      <c r="O83" s="55">
        <f>M83-H83</f>
        <v/>
      </c>
      <c r="P83" s="54">
        <f>N83-O83</f>
        <v/>
      </c>
      <c r="Q83" s="53">
        <f>Inputs!$C$21*J83/(2*Inputs!$C$12*1000000)</f>
        <v/>
      </c>
      <c r="R83" s="53">
        <f>Q83*COS(RADIANS(D83))</f>
        <v/>
      </c>
      <c r="S83" s="53">
        <f>Inputs!$C$21*I83/(2*Inputs!$C$12*1000000)*COS(RADIANS(D83))</f>
        <v/>
      </c>
    </row>
    <row r="84">
      <c r="A84" s="53">
        <f>Subsurface_Live_Data!A82</f>
        <v/>
      </c>
      <c r="B84" s="54">
        <f>Model_Data!P82</f>
        <v/>
      </c>
      <c r="C84" s="54">
        <f>ABS(B84)*Inputs!$C$13/2</f>
        <v/>
      </c>
      <c r="D84" s="54">
        <f>DEGREES(ASIN(MIN(1,C84/(Inputs!$C$11*1000))))</f>
        <v/>
      </c>
      <c r="E84" s="54">
        <f>Model_Data!I82</f>
        <v/>
      </c>
      <c r="F84" s="53">
        <f>Subsurface_Live_Data!F82</f>
        <v/>
      </c>
      <c r="G84" s="53">
        <f>Subsurface_Live_Data!I82</f>
        <v/>
      </c>
      <c r="H84" s="53">
        <f>Subsurface_Live_Data!K82</f>
        <v/>
      </c>
      <c r="I84" s="54">
        <f>Subsurface_Live_Data!M82/COS(RADIANS(D84))</f>
        <v/>
      </c>
      <c r="J84" s="54">
        <f>Subsurface_Live_Data!N82/COS(RADIANS(D84))</f>
        <v/>
      </c>
      <c r="K84" s="54">
        <f>Subsurface_Live_Data!O82/COS(RADIANS(D84))</f>
        <v/>
      </c>
      <c r="L84" s="53">
        <f>Inputs!$C$21*K84/(2*Inputs!$C$12*1000000)</f>
        <v/>
      </c>
      <c r="M84" s="53">
        <f>L84*COS(RADIANS(D84))</f>
        <v/>
      </c>
      <c r="N84" s="54">
        <f>L84-H84</f>
        <v/>
      </c>
      <c r="O84" s="55">
        <f>M84-H84</f>
        <v/>
      </c>
      <c r="P84" s="54">
        <f>N84-O84</f>
        <v/>
      </c>
      <c r="Q84" s="53">
        <f>Inputs!$C$21*J84/(2*Inputs!$C$12*1000000)</f>
        <v/>
      </c>
      <c r="R84" s="53">
        <f>Q84*COS(RADIANS(D84))</f>
        <v/>
      </c>
      <c r="S84" s="53">
        <f>Inputs!$C$21*I84/(2*Inputs!$C$12*1000000)*COS(RADIANS(D84))</f>
        <v/>
      </c>
    </row>
    <row r="85">
      <c r="A85" s="53">
        <f>Subsurface_Live_Data!A83</f>
        <v/>
      </c>
      <c r="B85" s="54">
        <f>Model_Data!P83</f>
        <v/>
      </c>
      <c r="C85" s="54">
        <f>ABS(B85)*Inputs!$C$13/2</f>
        <v/>
      </c>
      <c r="D85" s="54">
        <f>DEGREES(ASIN(MIN(1,C85/(Inputs!$C$11*1000))))</f>
        <v/>
      </c>
      <c r="E85" s="54">
        <f>Model_Data!I83</f>
        <v/>
      </c>
      <c r="F85" s="53">
        <f>Subsurface_Live_Data!F83</f>
        <v/>
      </c>
      <c r="G85" s="53">
        <f>Subsurface_Live_Data!I83</f>
        <v/>
      </c>
      <c r="H85" s="53">
        <f>Subsurface_Live_Data!K83</f>
        <v/>
      </c>
      <c r="I85" s="54">
        <f>Subsurface_Live_Data!M83/COS(RADIANS(D85))</f>
        <v/>
      </c>
      <c r="J85" s="54">
        <f>Subsurface_Live_Data!N83/COS(RADIANS(D85))</f>
        <v/>
      </c>
      <c r="K85" s="54">
        <f>Subsurface_Live_Data!O83/COS(RADIANS(D85))</f>
        <v/>
      </c>
      <c r="L85" s="53">
        <f>Inputs!$C$21*K85/(2*Inputs!$C$12*1000000)</f>
        <v/>
      </c>
      <c r="M85" s="53">
        <f>L85*COS(RADIANS(D85))</f>
        <v/>
      </c>
      <c r="N85" s="54">
        <f>L85-H85</f>
        <v/>
      </c>
      <c r="O85" s="55">
        <f>M85-H85</f>
        <v/>
      </c>
      <c r="P85" s="54">
        <f>N85-O85</f>
        <v/>
      </c>
      <c r="Q85" s="53">
        <f>Inputs!$C$21*J85/(2*Inputs!$C$12*1000000)</f>
        <v/>
      </c>
      <c r="R85" s="53">
        <f>Q85*COS(RADIANS(D85))</f>
        <v/>
      </c>
      <c r="S85" s="53">
        <f>Inputs!$C$21*I85/(2*Inputs!$C$12*1000000)*COS(RADIANS(D85))</f>
        <v/>
      </c>
    </row>
    <row r="86">
      <c r="A86" s="53">
        <f>Subsurface_Live_Data!A84</f>
        <v/>
      </c>
      <c r="B86" s="54">
        <f>Model_Data!P84</f>
        <v/>
      </c>
      <c r="C86" s="54">
        <f>ABS(B86)*Inputs!$C$13/2</f>
        <v/>
      </c>
      <c r="D86" s="54">
        <f>DEGREES(ASIN(MIN(1,C86/(Inputs!$C$11*1000))))</f>
        <v/>
      </c>
      <c r="E86" s="54">
        <f>Model_Data!I84</f>
        <v/>
      </c>
      <c r="F86" s="53">
        <f>Subsurface_Live_Data!F84</f>
        <v/>
      </c>
      <c r="G86" s="53">
        <f>Subsurface_Live_Data!I84</f>
        <v/>
      </c>
      <c r="H86" s="53">
        <f>Subsurface_Live_Data!K84</f>
        <v/>
      </c>
      <c r="I86" s="54">
        <f>Subsurface_Live_Data!M84/COS(RADIANS(D86))</f>
        <v/>
      </c>
      <c r="J86" s="54">
        <f>Subsurface_Live_Data!N84/COS(RADIANS(D86))</f>
        <v/>
      </c>
      <c r="K86" s="54">
        <f>Subsurface_Live_Data!O84/COS(RADIANS(D86))</f>
        <v/>
      </c>
      <c r="L86" s="53">
        <f>Inputs!$C$21*K86/(2*Inputs!$C$12*1000000)</f>
        <v/>
      </c>
      <c r="M86" s="53">
        <f>L86*COS(RADIANS(D86))</f>
        <v/>
      </c>
      <c r="N86" s="54">
        <f>L86-H86</f>
        <v/>
      </c>
      <c r="O86" s="55">
        <f>M86-H86</f>
        <v/>
      </c>
      <c r="P86" s="54">
        <f>N86-O86</f>
        <v/>
      </c>
      <c r="Q86" s="53">
        <f>Inputs!$C$21*J86/(2*Inputs!$C$12*1000000)</f>
        <v/>
      </c>
      <c r="R86" s="53">
        <f>Q86*COS(RADIANS(D86))</f>
        <v/>
      </c>
      <c r="S86" s="53">
        <f>Inputs!$C$21*I86/(2*Inputs!$C$12*1000000)*COS(RADIANS(D86))</f>
        <v/>
      </c>
    </row>
    <row r="87">
      <c r="A87" s="53">
        <f>Subsurface_Live_Data!A85</f>
        <v/>
      </c>
      <c r="B87" s="54">
        <f>Model_Data!P85</f>
        <v/>
      </c>
      <c r="C87" s="54">
        <f>ABS(B87)*Inputs!$C$13/2</f>
        <v/>
      </c>
      <c r="D87" s="54">
        <f>DEGREES(ASIN(MIN(1,C87/(Inputs!$C$11*1000))))</f>
        <v/>
      </c>
      <c r="E87" s="54">
        <f>Model_Data!I85</f>
        <v/>
      </c>
      <c r="F87" s="53">
        <f>Subsurface_Live_Data!F85</f>
        <v/>
      </c>
      <c r="G87" s="53">
        <f>Subsurface_Live_Data!I85</f>
        <v/>
      </c>
      <c r="H87" s="53">
        <f>Subsurface_Live_Data!K85</f>
        <v/>
      </c>
      <c r="I87" s="54">
        <f>Subsurface_Live_Data!M85/COS(RADIANS(D87))</f>
        <v/>
      </c>
      <c r="J87" s="54">
        <f>Subsurface_Live_Data!N85/COS(RADIANS(D87))</f>
        <v/>
      </c>
      <c r="K87" s="54">
        <f>Subsurface_Live_Data!O85/COS(RADIANS(D87))</f>
        <v/>
      </c>
      <c r="L87" s="53">
        <f>Inputs!$C$21*K87/(2*Inputs!$C$12*1000000)</f>
        <v/>
      </c>
      <c r="M87" s="53">
        <f>L87*COS(RADIANS(D87))</f>
        <v/>
      </c>
      <c r="N87" s="54">
        <f>L87-H87</f>
        <v/>
      </c>
      <c r="O87" s="55">
        <f>M87-H87</f>
        <v/>
      </c>
      <c r="P87" s="54">
        <f>N87-O87</f>
        <v/>
      </c>
      <c r="Q87" s="53">
        <f>Inputs!$C$21*J87/(2*Inputs!$C$12*1000000)</f>
        <v/>
      </c>
      <c r="R87" s="53">
        <f>Q87*COS(RADIANS(D87))</f>
        <v/>
      </c>
      <c r="S87" s="53">
        <f>Inputs!$C$21*I87/(2*Inputs!$C$12*1000000)*COS(RADIANS(D87))</f>
        <v/>
      </c>
    </row>
    <row r="88">
      <c r="A88" s="53">
        <f>Subsurface_Live_Data!A86</f>
        <v/>
      </c>
      <c r="B88" s="54">
        <f>Model_Data!P86</f>
        <v/>
      </c>
      <c r="C88" s="54">
        <f>ABS(B88)*Inputs!$C$13/2</f>
        <v/>
      </c>
      <c r="D88" s="54">
        <f>DEGREES(ASIN(MIN(1,C88/(Inputs!$C$11*1000))))</f>
        <v/>
      </c>
      <c r="E88" s="54">
        <f>Model_Data!I86</f>
        <v/>
      </c>
      <c r="F88" s="53">
        <f>Subsurface_Live_Data!F86</f>
        <v/>
      </c>
      <c r="G88" s="53">
        <f>Subsurface_Live_Data!I86</f>
        <v/>
      </c>
      <c r="H88" s="53">
        <f>Subsurface_Live_Data!K86</f>
        <v/>
      </c>
      <c r="I88" s="54">
        <f>Subsurface_Live_Data!M86/COS(RADIANS(D88))</f>
        <v/>
      </c>
      <c r="J88" s="54">
        <f>Subsurface_Live_Data!N86/COS(RADIANS(D88))</f>
        <v/>
      </c>
      <c r="K88" s="54">
        <f>Subsurface_Live_Data!O86/COS(RADIANS(D88))</f>
        <v/>
      </c>
      <c r="L88" s="53">
        <f>Inputs!$C$21*K88/(2*Inputs!$C$12*1000000)</f>
        <v/>
      </c>
      <c r="M88" s="53">
        <f>L88*COS(RADIANS(D88))</f>
        <v/>
      </c>
      <c r="N88" s="54">
        <f>L88-H88</f>
        <v/>
      </c>
      <c r="O88" s="55">
        <f>M88-H88</f>
        <v/>
      </c>
      <c r="P88" s="54">
        <f>N88-O88</f>
        <v/>
      </c>
      <c r="Q88" s="53">
        <f>Inputs!$C$21*J88/(2*Inputs!$C$12*1000000)</f>
        <v/>
      </c>
      <c r="R88" s="53">
        <f>Q88*COS(RADIANS(D88))</f>
        <v/>
      </c>
      <c r="S88" s="53">
        <f>Inputs!$C$21*I88/(2*Inputs!$C$12*1000000)*COS(RADIANS(D88))</f>
        <v/>
      </c>
    </row>
    <row r="89">
      <c r="A89" s="53">
        <f>Subsurface_Live_Data!A87</f>
        <v/>
      </c>
      <c r="B89" s="54">
        <f>Model_Data!P87</f>
        <v/>
      </c>
      <c r="C89" s="54">
        <f>ABS(B89)*Inputs!$C$13/2</f>
        <v/>
      </c>
      <c r="D89" s="54">
        <f>DEGREES(ASIN(MIN(1,C89/(Inputs!$C$11*1000))))</f>
        <v/>
      </c>
      <c r="E89" s="54">
        <f>Model_Data!I87</f>
        <v/>
      </c>
      <c r="F89" s="53">
        <f>Subsurface_Live_Data!F87</f>
        <v/>
      </c>
      <c r="G89" s="53">
        <f>Subsurface_Live_Data!I87</f>
        <v/>
      </c>
      <c r="H89" s="53">
        <f>Subsurface_Live_Data!K87</f>
        <v/>
      </c>
      <c r="I89" s="54">
        <f>Subsurface_Live_Data!M87/COS(RADIANS(D89))</f>
        <v/>
      </c>
      <c r="J89" s="54">
        <f>Subsurface_Live_Data!N87/COS(RADIANS(D89))</f>
        <v/>
      </c>
      <c r="K89" s="54">
        <f>Subsurface_Live_Data!O87/COS(RADIANS(D89))</f>
        <v/>
      </c>
      <c r="L89" s="53">
        <f>Inputs!$C$21*K89/(2*Inputs!$C$12*1000000)</f>
        <v/>
      </c>
      <c r="M89" s="53">
        <f>L89*COS(RADIANS(D89))</f>
        <v/>
      </c>
      <c r="N89" s="54">
        <f>L89-H89</f>
        <v/>
      </c>
      <c r="O89" s="55">
        <f>M89-H89</f>
        <v/>
      </c>
      <c r="P89" s="54">
        <f>N89-O89</f>
        <v/>
      </c>
      <c r="Q89" s="53">
        <f>Inputs!$C$21*J89/(2*Inputs!$C$12*1000000)</f>
        <v/>
      </c>
      <c r="R89" s="53">
        <f>Q89*COS(RADIANS(D89))</f>
        <v/>
      </c>
      <c r="S89" s="53">
        <f>Inputs!$C$21*I89/(2*Inputs!$C$12*1000000)*COS(RADIANS(D89))</f>
        <v/>
      </c>
    </row>
    <row r="90">
      <c r="A90" s="53">
        <f>Subsurface_Live_Data!A88</f>
        <v/>
      </c>
      <c r="B90" s="54">
        <f>Model_Data!P88</f>
        <v/>
      </c>
      <c r="C90" s="54">
        <f>ABS(B90)*Inputs!$C$13/2</f>
        <v/>
      </c>
      <c r="D90" s="54">
        <f>DEGREES(ASIN(MIN(1,C90/(Inputs!$C$11*1000))))</f>
        <v/>
      </c>
      <c r="E90" s="54">
        <f>Model_Data!I88</f>
        <v/>
      </c>
      <c r="F90" s="53">
        <f>Subsurface_Live_Data!F88</f>
        <v/>
      </c>
      <c r="G90" s="53">
        <f>Subsurface_Live_Data!I88</f>
        <v/>
      </c>
      <c r="H90" s="53">
        <f>Subsurface_Live_Data!K88</f>
        <v/>
      </c>
      <c r="I90" s="54">
        <f>Subsurface_Live_Data!M88/COS(RADIANS(D90))</f>
        <v/>
      </c>
      <c r="J90" s="54">
        <f>Subsurface_Live_Data!N88/COS(RADIANS(D90))</f>
        <v/>
      </c>
      <c r="K90" s="54">
        <f>Subsurface_Live_Data!O88/COS(RADIANS(D90))</f>
        <v/>
      </c>
      <c r="L90" s="53">
        <f>Inputs!$C$21*K90/(2*Inputs!$C$12*1000000)</f>
        <v/>
      </c>
      <c r="M90" s="53">
        <f>L90*COS(RADIANS(D90))</f>
        <v/>
      </c>
      <c r="N90" s="54">
        <f>L90-H90</f>
        <v/>
      </c>
      <c r="O90" s="55">
        <f>M90-H90</f>
        <v/>
      </c>
      <c r="P90" s="54">
        <f>N90-O90</f>
        <v/>
      </c>
      <c r="Q90" s="53">
        <f>Inputs!$C$21*J90/(2*Inputs!$C$12*1000000)</f>
        <v/>
      </c>
      <c r="R90" s="53">
        <f>Q90*COS(RADIANS(D90))</f>
        <v/>
      </c>
      <c r="S90" s="53">
        <f>Inputs!$C$21*I90/(2*Inputs!$C$12*1000000)*COS(RADIANS(D90))</f>
        <v/>
      </c>
    </row>
    <row r="91">
      <c r="A91" s="53">
        <f>Subsurface_Live_Data!A89</f>
        <v/>
      </c>
      <c r="B91" s="54">
        <f>Model_Data!P89</f>
        <v/>
      </c>
      <c r="C91" s="54">
        <f>ABS(B91)*Inputs!$C$13/2</f>
        <v/>
      </c>
      <c r="D91" s="54">
        <f>DEGREES(ASIN(MIN(1,C91/(Inputs!$C$11*1000))))</f>
        <v/>
      </c>
      <c r="E91" s="54">
        <f>Model_Data!I89</f>
        <v/>
      </c>
      <c r="F91" s="53">
        <f>Subsurface_Live_Data!F89</f>
        <v/>
      </c>
      <c r="G91" s="53">
        <f>Subsurface_Live_Data!I89</f>
        <v/>
      </c>
      <c r="H91" s="53">
        <f>Subsurface_Live_Data!K89</f>
        <v/>
      </c>
      <c r="I91" s="54">
        <f>Subsurface_Live_Data!M89/COS(RADIANS(D91))</f>
        <v/>
      </c>
      <c r="J91" s="54">
        <f>Subsurface_Live_Data!N89/COS(RADIANS(D91))</f>
        <v/>
      </c>
      <c r="K91" s="54">
        <f>Subsurface_Live_Data!O89/COS(RADIANS(D91))</f>
        <v/>
      </c>
      <c r="L91" s="53">
        <f>Inputs!$C$21*K91/(2*Inputs!$C$12*1000000)</f>
        <v/>
      </c>
      <c r="M91" s="53">
        <f>L91*COS(RADIANS(D91))</f>
        <v/>
      </c>
      <c r="N91" s="54">
        <f>L91-H91</f>
        <v/>
      </c>
      <c r="O91" s="55">
        <f>M91-H91</f>
        <v/>
      </c>
      <c r="P91" s="54">
        <f>N91-O91</f>
        <v/>
      </c>
      <c r="Q91" s="53">
        <f>Inputs!$C$21*J91/(2*Inputs!$C$12*1000000)</f>
        <v/>
      </c>
      <c r="R91" s="53">
        <f>Q91*COS(RADIANS(D91))</f>
        <v/>
      </c>
      <c r="S91" s="53">
        <f>Inputs!$C$21*I91/(2*Inputs!$C$12*1000000)*COS(RADIANS(D91))</f>
        <v/>
      </c>
    </row>
    <row r="92">
      <c r="A92" s="53">
        <f>Subsurface_Live_Data!A90</f>
        <v/>
      </c>
      <c r="B92" s="54">
        <f>Model_Data!P90</f>
        <v/>
      </c>
      <c r="C92" s="54">
        <f>ABS(B92)*Inputs!$C$13/2</f>
        <v/>
      </c>
      <c r="D92" s="54">
        <f>DEGREES(ASIN(MIN(1,C92/(Inputs!$C$11*1000))))</f>
        <v/>
      </c>
      <c r="E92" s="54">
        <f>Model_Data!I90</f>
        <v/>
      </c>
      <c r="F92" s="53">
        <f>Subsurface_Live_Data!F90</f>
        <v/>
      </c>
      <c r="G92" s="53">
        <f>Subsurface_Live_Data!I90</f>
        <v/>
      </c>
      <c r="H92" s="53">
        <f>Subsurface_Live_Data!K90</f>
        <v/>
      </c>
      <c r="I92" s="54">
        <f>Subsurface_Live_Data!M90/COS(RADIANS(D92))</f>
        <v/>
      </c>
      <c r="J92" s="54">
        <f>Subsurface_Live_Data!N90/COS(RADIANS(D92))</f>
        <v/>
      </c>
      <c r="K92" s="54">
        <f>Subsurface_Live_Data!O90/COS(RADIANS(D92))</f>
        <v/>
      </c>
      <c r="L92" s="53">
        <f>Inputs!$C$21*K92/(2*Inputs!$C$12*1000000)</f>
        <v/>
      </c>
      <c r="M92" s="53">
        <f>L92*COS(RADIANS(D92))</f>
        <v/>
      </c>
      <c r="N92" s="54">
        <f>L92-H92</f>
        <v/>
      </c>
      <c r="O92" s="55">
        <f>M92-H92</f>
        <v/>
      </c>
      <c r="P92" s="54">
        <f>N92-O92</f>
        <v/>
      </c>
      <c r="Q92" s="53">
        <f>Inputs!$C$21*J92/(2*Inputs!$C$12*1000000)</f>
        <v/>
      </c>
      <c r="R92" s="53">
        <f>Q92*COS(RADIANS(D92))</f>
        <v/>
      </c>
      <c r="S92" s="53">
        <f>Inputs!$C$21*I92/(2*Inputs!$C$12*1000000)*COS(RADIANS(D92))</f>
        <v/>
      </c>
    </row>
    <row r="93">
      <c r="A93" s="53">
        <f>Subsurface_Live_Data!A91</f>
        <v/>
      </c>
      <c r="B93" s="54">
        <f>Model_Data!P91</f>
        <v/>
      </c>
      <c r="C93" s="54">
        <f>ABS(B93)*Inputs!$C$13/2</f>
        <v/>
      </c>
      <c r="D93" s="54">
        <f>DEGREES(ASIN(MIN(1,C93/(Inputs!$C$11*1000))))</f>
        <v/>
      </c>
      <c r="E93" s="54">
        <f>Model_Data!I91</f>
        <v/>
      </c>
      <c r="F93" s="53">
        <f>Subsurface_Live_Data!F91</f>
        <v/>
      </c>
      <c r="G93" s="53">
        <f>Subsurface_Live_Data!I91</f>
        <v/>
      </c>
      <c r="H93" s="53">
        <f>Subsurface_Live_Data!K91</f>
        <v/>
      </c>
      <c r="I93" s="54">
        <f>Subsurface_Live_Data!M91/COS(RADIANS(D93))</f>
        <v/>
      </c>
      <c r="J93" s="54">
        <f>Subsurface_Live_Data!N91/COS(RADIANS(D93))</f>
        <v/>
      </c>
      <c r="K93" s="54">
        <f>Subsurface_Live_Data!O91/COS(RADIANS(D93))</f>
        <v/>
      </c>
      <c r="L93" s="53">
        <f>Inputs!$C$21*K93/(2*Inputs!$C$12*1000000)</f>
        <v/>
      </c>
      <c r="M93" s="53">
        <f>L93*COS(RADIANS(D93))</f>
        <v/>
      </c>
      <c r="N93" s="54">
        <f>L93-H93</f>
        <v/>
      </c>
      <c r="O93" s="55">
        <f>M93-H93</f>
        <v/>
      </c>
      <c r="P93" s="54">
        <f>N93-O93</f>
        <v/>
      </c>
      <c r="Q93" s="53">
        <f>Inputs!$C$21*J93/(2*Inputs!$C$12*1000000)</f>
        <v/>
      </c>
      <c r="R93" s="53">
        <f>Q93*COS(RADIANS(D93))</f>
        <v/>
      </c>
      <c r="S93" s="53">
        <f>Inputs!$C$21*I93/(2*Inputs!$C$12*1000000)*COS(RADIANS(D93))</f>
        <v/>
      </c>
    </row>
    <row r="94">
      <c r="A94" s="53">
        <f>Subsurface_Live_Data!A92</f>
        <v/>
      </c>
      <c r="B94" s="54">
        <f>Model_Data!P92</f>
        <v/>
      </c>
      <c r="C94" s="54">
        <f>ABS(B94)*Inputs!$C$13/2</f>
        <v/>
      </c>
      <c r="D94" s="54">
        <f>DEGREES(ASIN(MIN(1,C94/(Inputs!$C$11*1000))))</f>
        <v/>
      </c>
      <c r="E94" s="54">
        <f>Model_Data!I92</f>
        <v/>
      </c>
      <c r="F94" s="53">
        <f>Subsurface_Live_Data!F92</f>
        <v/>
      </c>
      <c r="G94" s="53">
        <f>Subsurface_Live_Data!I92</f>
        <v/>
      </c>
      <c r="H94" s="53">
        <f>Subsurface_Live_Data!K92</f>
        <v/>
      </c>
      <c r="I94" s="54">
        <f>Subsurface_Live_Data!M92/COS(RADIANS(D94))</f>
        <v/>
      </c>
      <c r="J94" s="54">
        <f>Subsurface_Live_Data!N92/COS(RADIANS(D94))</f>
        <v/>
      </c>
      <c r="K94" s="54">
        <f>Subsurface_Live_Data!O92/COS(RADIANS(D94))</f>
        <v/>
      </c>
      <c r="L94" s="53">
        <f>Inputs!$C$21*K94/(2*Inputs!$C$12*1000000)</f>
        <v/>
      </c>
      <c r="M94" s="53">
        <f>L94*COS(RADIANS(D94))</f>
        <v/>
      </c>
      <c r="N94" s="54">
        <f>L94-H94</f>
        <v/>
      </c>
      <c r="O94" s="55">
        <f>M94-H94</f>
        <v/>
      </c>
      <c r="P94" s="54">
        <f>N94-O94</f>
        <v/>
      </c>
      <c r="Q94" s="53">
        <f>Inputs!$C$21*J94/(2*Inputs!$C$12*1000000)</f>
        <v/>
      </c>
      <c r="R94" s="53">
        <f>Q94*COS(RADIANS(D94))</f>
        <v/>
      </c>
      <c r="S94" s="53">
        <f>Inputs!$C$21*I94/(2*Inputs!$C$12*1000000)*COS(RADIANS(D94))</f>
        <v/>
      </c>
    </row>
    <row r="95">
      <c r="A95" s="53">
        <f>Subsurface_Live_Data!A93</f>
        <v/>
      </c>
      <c r="B95" s="54">
        <f>Model_Data!P93</f>
        <v/>
      </c>
      <c r="C95" s="54">
        <f>ABS(B95)*Inputs!$C$13/2</f>
        <v/>
      </c>
      <c r="D95" s="54">
        <f>DEGREES(ASIN(MIN(1,C95/(Inputs!$C$11*1000))))</f>
        <v/>
      </c>
      <c r="E95" s="54">
        <f>Model_Data!I93</f>
        <v/>
      </c>
      <c r="F95" s="53">
        <f>Subsurface_Live_Data!F93</f>
        <v/>
      </c>
      <c r="G95" s="53">
        <f>Subsurface_Live_Data!I93</f>
        <v/>
      </c>
      <c r="H95" s="53">
        <f>Subsurface_Live_Data!K93</f>
        <v/>
      </c>
      <c r="I95" s="54">
        <f>Subsurface_Live_Data!M93/COS(RADIANS(D95))</f>
        <v/>
      </c>
      <c r="J95" s="54">
        <f>Subsurface_Live_Data!N93/COS(RADIANS(D95))</f>
        <v/>
      </c>
      <c r="K95" s="54">
        <f>Subsurface_Live_Data!O93/COS(RADIANS(D95))</f>
        <v/>
      </c>
      <c r="L95" s="53">
        <f>Inputs!$C$21*K95/(2*Inputs!$C$12*1000000)</f>
        <v/>
      </c>
      <c r="M95" s="53">
        <f>L95*COS(RADIANS(D95))</f>
        <v/>
      </c>
      <c r="N95" s="54">
        <f>L95-H95</f>
        <v/>
      </c>
      <c r="O95" s="55">
        <f>M95-H95</f>
        <v/>
      </c>
      <c r="P95" s="54">
        <f>N95-O95</f>
        <v/>
      </c>
      <c r="Q95" s="53">
        <f>Inputs!$C$21*J95/(2*Inputs!$C$12*1000000)</f>
        <v/>
      </c>
      <c r="R95" s="53">
        <f>Q95*COS(RADIANS(D95))</f>
        <v/>
      </c>
      <c r="S95" s="53">
        <f>Inputs!$C$21*I95/(2*Inputs!$C$12*1000000)*COS(RADIANS(D95))</f>
        <v/>
      </c>
    </row>
    <row r="96">
      <c r="A96" s="53">
        <f>Subsurface_Live_Data!A94</f>
        <v/>
      </c>
      <c r="B96" s="54">
        <f>Model_Data!P94</f>
        <v/>
      </c>
      <c r="C96" s="54">
        <f>ABS(B96)*Inputs!$C$13/2</f>
        <v/>
      </c>
      <c r="D96" s="54">
        <f>DEGREES(ASIN(MIN(1,C96/(Inputs!$C$11*1000))))</f>
        <v/>
      </c>
      <c r="E96" s="54">
        <f>Model_Data!I94</f>
        <v/>
      </c>
      <c r="F96" s="53">
        <f>Subsurface_Live_Data!F94</f>
        <v/>
      </c>
      <c r="G96" s="53">
        <f>Subsurface_Live_Data!I94</f>
        <v/>
      </c>
      <c r="H96" s="53">
        <f>Subsurface_Live_Data!K94</f>
        <v/>
      </c>
      <c r="I96" s="54">
        <f>Subsurface_Live_Data!M94/COS(RADIANS(D96))</f>
        <v/>
      </c>
      <c r="J96" s="54">
        <f>Subsurface_Live_Data!N94/COS(RADIANS(D96))</f>
        <v/>
      </c>
      <c r="K96" s="54">
        <f>Subsurface_Live_Data!O94/COS(RADIANS(D96))</f>
        <v/>
      </c>
      <c r="L96" s="53">
        <f>Inputs!$C$21*K96/(2*Inputs!$C$12*1000000)</f>
        <v/>
      </c>
      <c r="M96" s="53">
        <f>L96*COS(RADIANS(D96))</f>
        <v/>
      </c>
      <c r="N96" s="54">
        <f>L96-H96</f>
        <v/>
      </c>
      <c r="O96" s="55">
        <f>M96-H96</f>
        <v/>
      </c>
      <c r="P96" s="54">
        <f>N96-O96</f>
        <v/>
      </c>
      <c r="Q96" s="53">
        <f>Inputs!$C$21*J96/(2*Inputs!$C$12*1000000)</f>
        <v/>
      </c>
      <c r="R96" s="53">
        <f>Q96*COS(RADIANS(D96))</f>
        <v/>
      </c>
      <c r="S96" s="53">
        <f>Inputs!$C$21*I96/(2*Inputs!$C$12*1000000)*COS(RADIANS(D96))</f>
        <v/>
      </c>
    </row>
    <row r="97">
      <c r="A97" s="53">
        <f>Subsurface_Live_Data!A95</f>
        <v/>
      </c>
      <c r="B97" s="54">
        <f>Model_Data!P95</f>
        <v/>
      </c>
      <c r="C97" s="54">
        <f>ABS(B97)*Inputs!$C$13/2</f>
        <v/>
      </c>
      <c r="D97" s="54">
        <f>DEGREES(ASIN(MIN(1,C97/(Inputs!$C$11*1000))))</f>
        <v/>
      </c>
      <c r="E97" s="54">
        <f>Model_Data!I95</f>
        <v/>
      </c>
      <c r="F97" s="53">
        <f>Subsurface_Live_Data!F95</f>
        <v/>
      </c>
      <c r="G97" s="53">
        <f>Subsurface_Live_Data!I95</f>
        <v/>
      </c>
      <c r="H97" s="53">
        <f>Subsurface_Live_Data!K95</f>
        <v/>
      </c>
      <c r="I97" s="54">
        <f>Subsurface_Live_Data!M95/COS(RADIANS(D97))</f>
        <v/>
      </c>
      <c r="J97" s="54">
        <f>Subsurface_Live_Data!N95/COS(RADIANS(D97))</f>
        <v/>
      </c>
      <c r="K97" s="54">
        <f>Subsurface_Live_Data!O95/COS(RADIANS(D97))</f>
        <v/>
      </c>
      <c r="L97" s="53">
        <f>Inputs!$C$21*K97/(2*Inputs!$C$12*1000000)</f>
        <v/>
      </c>
      <c r="M97" s="53">
        <f>L97*COS(RADIANS(D97))</f>
        <v/>
      </c>
      <c r="N97" s="54">
        <f>L97-H97</f>
        <v/>
      </c>
      <c r="O97" s="55">
        <f>M97-H97</f>
        <v/>
      </c>
      <c r="P97" s="54">
        <f>N97-O97</f>
        <v/>
      </c>
      <c r="Q97" s="53">
        <f>Inputs!$C$21*J97/(2*Inputs!$C$12*1000000)</f>
        <v/>
      </c>
      <c r="R97" s="53">
        <f>Q97*COS(RADIANS(D97))</f>
        <v/>
      </c>
      <c r="S97" s="53">
        <f>Inputs!$C$21*I97/(2*Inputs!$C$12*1000000)*COS(RADIANS(D97))</f>
        <v/>
      </c>
    </row>
    <row r="98">
      <c r="A98" s="53">
        <f>Subsurface_Live_Data!A96</f>
        <v/>
      </c>
      <c r="B98" s="54">
        <f>Model_Data!P96</f>
        <v/>
      </c>
      <c r="C98" s="54">
        <f>ABS(B98)*Inputs!$C$13/2</f>
        <v/>
      </c>
      <c r="D98" s="54">
        <f>DEGREES(ASIN(MIN(1,C98/(Inputs!$C$11*1000))))</f>
        <v/>
      </c>
      <c r="E98" s="54">
        <f>Model_Data!I96</f>
        <v/>
      </c>
      <c r="F98" s="53">
        <f>Subsurface_Live_Data!F96</f>
        <v/>
      </c>
      <c r="G98" s="53">
        <f>Subsurface_Live_Data!I96</f>
        <v/>
      </c>
      <c r="H98" s="53">
        <f>Subsurface_Live_Data!K96</f>
        <v/>
      </c>
      <c r="I98" s="54">
        <f>Subsurface_Live_Data!M96/COS(RADIANS(D98))</f>
        <v/>
      </c>
      <c r="J98" s="54">
        <f>Subsurface_Live_Data!N96/COS(RADIANS(D98))</f>
        <v/>
      </c>
      <c r="K98" s="54">
        <f>Subsurface_Live_Data!O96/COS(RADIANS(D98))</f>
        <v/>
      </c>
      <c r="L98" s="53">
        <f>Inputs!$C$21*K98/(2*Inputs!$C$12*1000000)</f>
        <v/>
      </c>
      <c r="M98" s="53">
        <f>L98*COS(RADIANS(D98))</f>
        <v/>
      </c>
      <c r="N98" s="54">
        <f>L98-H98</f>
        <v/>
      </c>
      <c r="O98" s="55">
        <f>M98-H98</f>
        <v/>
      </c>
      <c r="P98" s="54">
        <f>N98-O98</f>
        <v/>
      </c>
      <c r="Q98" s="53">
        <f>Inputs!$C$21*J98/(2*Inputs!$C$12*1000000)</f>
        <v/>
      </c>
      <c r="R98" s="53">
        <f>Q98*COS(RADIANS(D98))</f>
        <v/>
      </c>
      <c r="S98" s="53">
        <f>Inputs!$C$21*I98/(2*Inputs!$C$12*1000000)*COS(RADIANS(D98))</f>
        <v/>
      </c>
    </row>
    <row r="99">
      <c r="A99" s="53">
        <f>Subsurface_Live_Data!A97</f>
        <v/>
      </c>
      <c r="B99" s="54">
        <f>Model_Data!P97</f>
        <v/>
      </c>
      <c r="C99" s="54">
        <f>ABS(B99)*Inputs!$C$13/2</f>
        <v/>
      </c>
      <c r="D99" s="54">
        <f>DEGREES(ASIN(MIN(1,C99/(Inputs!$C$11*1000))))</f>
        <v/>
      </c>
      <c r="E99" s="54">
        <f>Model_Data!I97</f>
        <v/>
      </c>
      <c r="F99" s="53">
        <f>Subsurface_Live_Data!F97</f>
        <v/>
      </c>
      <c r="G99" s="53">
        <f>Subsurface_Live_Data!I97</f>
        <v/>
      </c>
      <c r="H99" s="53">
        <f>Subsurface_Live_Data!K97</f>
        <v/>
      </c>
      <c r="I99" s="54">
        <f>Subsurface_Live_Data!M97/COS(RADIANS(D99))</f>
        <v/>
      </c>
      <c r="J99" s="54">
        <f>Subsurface_Live_Data!N97/COS(RADIANS(D99))</f>
        <v/>
      </c>
      <c r="K99" s="54">
        <f>Subsurface_Live_Data!O97/COS(RADIANS(D99))</f>
        <v/>
      </c>
      <c r="L99" s="53">
        <f>Inputs!$C$21*K99/(2*Inputs!$C$12*1000000)</f>
        <v/>
      </c>
      <c r="M99" s="53">
        <f>L99*COS(RADIANS(D99))</f>
        <v/>
      </c>
      <c r="N99" s="54">
        <f>L99-H99</f>
        <v/>
      </c>
      <c r="O99" s="55">
        <f>M99-H99</f>
        <v/>
      </c>
      <c r="P99" s="54">
        <f>N99-O99</f>
        <v/>
      </c>
      <c r="Q99" s="53">
        <f>Inputs!$C$21*J99/(2*Inputs!$C$12*1000000)</f>
        <v/>
      </c>
      <c r="R99" s="53">
        <f>Q99*COS(RADIANS(D99))</f>
        <v/>
      </c>
      <c r="S99" s="53">
        <f>Inputs!$C$21*I99/(2*Inputs!$C$12*1000000)*COS(RADIANS(D99))</f>
        <v/>
      </c>
    </row>
    <row r="100">
      <c r="A100" s="53">
        <f>Subsurface_Live_Data!A98</f>
        <v/>
      </c>
      <c r="B100" s="54">
        <f>Model_Data!P98</f>
        <v/>
      </c>
      <c r="C100" s="54">
        <f>ABS(B100)*Inputs!$C$13/2</f>
        <v/>
      </c>
      <c r="D100" s="54">
        <f>DEGREES(ASIN(MIN(1,C100/(Inputs!$C$11*1000))))</f>
        <v/>
      </c>
      <c r="E100" s="54">
        <f>Model_Data!I98</f>
        <v/>
      </c>
      <c r="F100" s="53">
        <f>Subsurface_Live_Data!F98</f>
        <v/>
      </c>
      <c r="G100" s="53">
        <f>Subsurface_Live_Data!I98</f>
        <v/>
      </c>
      <c r="H100" s="53">
        <f>Subsurface_Live_Data!K98</f>
        <v/>
      </c>
      <c r="I100" s="54">
        <f>Subsurface_Live_Data!M98/COS(RADIANS(D100))</f>
        <v/>
      </c>
      <c r="J100" s="54">
        <f>Subsurface_Live_Data!N98/COS(RADIANS(D100))</f>
        <v/>
      </c>
      <c r="K100" s="54">
        <f>Subsurface_Live_Data!O98/COS(RADIANS(D100))</f>
        <v/>
      </c>
      <c r="L100" s="53">
        <f>Inputs!$C$21*K100/(2*Inputs!$C$12*1000000)</f>
        <v/>
      </c>
      <c r="M100" s="53">
        <f>L100*COS(RADIANS(D100))</f>
        <v/>
      </c>
      <c r="N100" s="54">
        <f>L100-H100</f>
        <v/>
      </c>
      <c r="O100" s="55">
        <f>M100-H100</f>
        <v/>
      </c>
      <c r="P100" s="54">
        <f>N100-O100</f>
        <v/>
      </c>
      <c r="Q100" s="53">
        <f>Inputs!$C$21*J100/(2*Inputs!$C$12*1000000)</f>
        <v/>
      </c>
      <c r="R100" s="53">
        <f>Q100*COS(RADIANS(D100))</f>
        <v/>
      </c>
      <c r="S100" s="53">
        <f>Inputs!$C$21*I100/(2*Inputs!$C$12*1000000)*COS(RADIANS(D100))</f>
        <v/>
      </c>
    </row>
    <row r="101">
      <c r="A101" s="53">
        <f>Subsurface_Live_Data!A99</f>
        <v/>
      </c>
      <c r="B101" s="54">
        <f>Model_Data!P99</f>
        <v/>
      </c>
      <c r="C101" s="54">
        <f>ABS(B101)*Inputs!$C$13/2</f>
        <v/>
      </c>
      <c r="D101" s="54">
        <f>DEGREES(ASIN(MIN(1,C101/(Inputs!$C$11*1000))))</f>
        <v/>
      </c>
      <c r="E101" s="54">
        <f>Model_Data!I99</f>
        <v/>
      </c>
      <c r="F101" s="53">
        <f>Subsurface_Live_Data!F99</f>
        <v/>
      </c>
      <c r="G101" s="53">
        <f>Subsurface_Live_Data!I99</f>
        <v/>
      </c>
      <c r="H101" s="53">
        <f>Subsurface_Live_Data!K99</f>
        <v/>
      </c>
      <c r="I101" s="54">
        <f>Subsurface_Live_Data!M99/COS(RADIANS(D101))</f>
        <v/>
      </c>
      <c r="J101" s="54">
        <f>Subsurface_Live_Data!N99/COS(RADIANS(D101))</f>
        <v/>
      </c>
      <c r="K101" s="54">
        <f>Subsurface_Live_Data!O99/COS(RADIANS(D101))</f>
        <v/>
      </c>
      <c r="L101" s="53">
        <f>Inputs!$C$21*K101/(2*Inputs!$C$12*1000000)</f>
        <v/>
      </c>
      <c r="M101" s="53">
        <f>L101*COS(RADIANS(D101))</f>
        <v/>
      </c>
      <c r="N101" s="54">
        <f>L101-H101</f>
        <v/>
      </c>
      <c r="O101" s="55">
        <f>M101-H101</f>
        <v/>
      </c>
      <c r="P101" s="54">
        <f>N101-O101</f>
        <v/>
      </c>
      <c r="Q101" s="53">
        <f>Inputs!$C$21*J101/(2*Inputs!$C$12*1000000)</f>
        <v/>
      </c>
      <c r="R101" s="53">
        <f>Q101*COS(RADIANS(D101))</f>
        <v/>
      </c>
      <c r="S101" s="53">
        <f>Inputs!$C$21*I101/(2*Inputs!$C$12*1000000)*COS(RADIANS(D101))</f>
        <v/>
      </c>
    </row>
    <row r="102">
      <c r="A102" s="53">
        <f>Subsurface_Live_Data!A100</f>
        <v/>
      </c>
      <c r="B102" s="54">
        <f>Model_Data!P100</f>
        <v/>
      </c>
      <c r="C102" s="54">
        <f>ABS(B102)*Inputs!$C$13/2</f>
        <v/>
      </c>
      <c r="D102" s="54">
        <f>DEGREES(ASIN(MIN(1,C102/(Inputs!$C$11*1000))))</f>
        <v/>
      </c>
      <c r="E102" s="54">
        <f>Model_Data!I100</f>
        <v/>
      </c>
      <c r="F102" s="53">
        <f>Subsurface_Live_Data!F100</f>
        <v/>
      </c>
      <c r="G102" s="53">
        <f>Subsurface_Live_Data!I100</f>
        <v/>
      </c>
      <c r="H102" s="53">
        <f>Subsurface_Live_Data!K100</f>
        <v/>
      </c>
      <c r="I102" s="54">
        <f>Subsurface_Live_Data!M100/COS(RADIANS(D102))</f>
        <v/>
      </c>
      <c r="J102" s="54">
        <f>Subsurface_Live_Data!N100/COS(RADIANS(D102))</f>
        <v/>
      </c>
      <c r="K102" s="54">
        <f>Subsurface_Live_Data!O100/COS(RADIANS(D102))</f>
        <v/>
      </c>
      <c r="L102" s="53">
        <f>Inputs!$C$21*K102/(2*Inputs!$C$12*1000000)</f>
        <v/>
      </c>
      <c r="M102" s="53">
        <f>L102*COS(RADIANS(D102))</f>
        <v/>
      </c>
      <c r="N102" s="54">
        <f>L102-H102</f>
        <v/>
      </c>
      <c r="O102" s="55">
        <f>M102-H102</f>
        <v/>
      </c>
      <c r="P102" s="54">
        <f>N102-O102</f>
        <v/>
      </c>
      <c r="Q102" s="53">
        <f>Inputs!$C$21*J102/(2*Inputs!$C$12*1000000)</f>
        <v/>
      </c>
      <c r="R102" s="53">
        <f>Q102*COS(RADIANS(D102))</f>
        <v/>
      </c>
      <c r="S102" s="53">
        <f>Inputs!$C$21*I102/(2*Inputs!$C$12*1000000)*COS(RADIANS(D102))</f>
        <v/>
      </c>
    </row>
    <row r="103">
      <c r="A103" s="53">
        <f>Subsurface_Live_Data!A101</f>
        <v/>
      </c>
      <c r="B103" s="54">
        <f>Model_Data!P101</f>
        <v/>
      </c>
      <c r="C103" s="54">
        <f>ABS(B103)*Inputs!$C$13/2</f>
        <v/>
      </c>
      <c r="D103" s="54">
        <f>DEGREES(ASIN(MIN(1,C103/(Inputs!$C$11*1000))))</f>
        <v/>
      </c>
      <c r="E103" s="54">
        <f>Model_Data!I101</f>
        <v/>
      </c>
      <c r="F103" s="53">
        <f>Subsurface_Live_Data!F101</f>
        <v/>
      </c>
      <c r="G103" s="53">
        <f>Subsurface_Live_Data!I101</f>
        <v/>
      </c>
      <c r="H103" s="53">
        <f>Subsurface_Live_Data!K101</f>
        <v/>
      </c>
      <c r="I103" s="54">
        <f>Subsurface_Live_Data!M101/COS(RADIANS(D103))</f>
        <v/>
      </c>
      <c r="J103" s="54">
        <f>Subsurface_Live_Data!N101/COS(RADIANS(D103))</f>
        <v/>
      </c>
      <c r="K103" s="54">
        <f>Subsurface_Live_Data!O101/COS(RADIANS(D103))</f>
        <v/>
      </c>
      <c r="L103" s="53">
        <f>Inputs!$C$21*K103/(2*Inputs!$C$12*1000000)</f>
        <v/>
      </c>
      <c r="M103" s="53">
        <f>L103*COS(RADIANS(D103))</f>
        <v/>
      </c>
      <c r="N103" s="54">
        <f>L103-H103</f>
        <v/>
      </c>
      <c r="O103" s="55">
        <f>M103-H103</f>
        <v/>
      </c>
      <c r="P103" s="54">
        <f>N103-O103</f>
        <v/>
      </c>
      <c r="Q103" s="53">
        <f>Inputs!$C$21*J103/(2*Inputs!$C$12*1000000)</f>
        <v/>
      </c>
      <c r="R103" s="53">
        <f>Q103*COS(RADIANS(D103))</f>
        <v/>
      </c>
      <c r="S103" s="53">
        <f>Inputs!$C$21*I103/(2*Inputs!$C$12*1000000)*COS(RADIANS(D103))</f>
        <v/>
      </c>
    </row>
    <row r="104">
      <c r="A104" s="53">
        <f>Subsurface_Live_Data!A102</f>
        <v/>
      </c>
      <c r="B104" s="54">
        <f>Model_Data!P102</f>
        <v/>
      </c>
      <c r="C104" s="54">
        <f>ABS(B104)*Inputs!$C$13/2</f>
        <v/>
      </c>
      <c r="D104" s="54">
        <f>DEGREES(ASIN(MIN(1,C104/(Inputs!$C$11*1000))))</f>
        <v/>
      </c>
      <c r="E104" s="54">
        <f>Model_Data!I102</f>
        <v/>
      </c>
      <c r="F104" s="53">
        <f>Subsurface_Live_Data!F102</f>
        <v/>
      </c>
      <c r="G104" s="53">
        <f>Subsurface_Live_Data!I102</f>
        <v/>
      </c>
      <c r="H104" s="53">
        <f>Subsurface_Live_Data!K102</f>
        <v/>
      </c>
      <c r="I104" s="54">
        <f>Subsurface_Live_Data!M102/COS(RADIANS(D104))</f>
        <v/>
      </c>
      <c r="J104" s="54">
        <f>Subsurface_Live_Data!N102/COS(RADIANS(D104))</f>
        <v/>
      </c>
      <c r="K104" s="54">
        <f>Subsurface_Live_Data!O102/COS(RADIANS(D104))</f>
        <v/>
      </c>
      <c r="L104" s="53">
        <f>Inputs!$C$21*K104/(2*Inputs!$C$12*1000000)</f>
        <v/>
      </c>
      <c r="M104" s="53">
        <f>L104*COS(RADIANS(D104))</f>
        <v/>
      </c>
      <c r="N104" s="54">
        <f>L104-H104</f>
        <v/>
      </c>
      <c r="O104" s="55">
        <f>M104-H104</f>
        <v/>
      </c>
      <c r="P104" s="54">
        <f>N104-O104</f>
        <v/>
      </c>
      <c r="Q104" s="53">
        <f>Inputs!$C$21*J104/(2*Inputs!$C$12*1000000)</f>
        <v/>
      </c>
      <c r="R104" s="53">
        <f>Q104*COS(RADIANS(D104))</f>
        <v/>
      </c>
      <c r="S104" s="53">
        <f>Inputs!$C$21*I104/(2*Inputs!$C$12*1000000)*COS(RADIANS(D104))</f>
        <v/>
      </c>
    </row>
    <row r="105">
      <c r="A105" s="53">
        <f>Subsurface_Live_Data!A103</f>
        <v/>
      </c>
      <c r="B105" s="54">
        <f>Model_Data!P103</f>
        <v/>
      </c>
      <c r="C105" s="54">
        <f>ABS(B105)*Inputs!$C$13/2</f>
        <v/>
      </c>
      <c r="D105" s="54">
        <f>DEGREES(ASIN(MIN(1,C105/(Inputs!$C$11*1000))))</f>
        <v/>
      </c>
      <c r="E105" s="54">
        <f>Model_Data!I103</f>
        <v/>
      </c>
      <c r="F105" s="53">
        <f>Subsurface_Live_Data!F103</f>
        <v/>
      </c>
      <c r="G105" s="53">
        <f>Subsurface_Live_Data!I103</f>
        <v/>
      </c>
      <c r="H105" s="53">
        <f>Subsurface_Live_Data!K103</f>
        <v/>
      </c>
      <c r="I105" s="54">
        <f>Subsurface_Live_Data!M103/COS(RADIANS(D105))</f>
        <v/>
      </c>
      <c r="J105" s="54">
        <f>Subsurface_Live_Data!N103/COS(RADIANS(D105))</f>
        <v/>
      </c>
      <c r="K105" s="54">
        <f>Subsurface_Live_Data!O103/COS(RADIANS(D105))</f>
        <v/>
      </c>
      <c r="L105" s="53">
        <f>Inputs!$C$21*K105/(2*Inputs!$C$12*1000000)</f>
        <v/>
      </c>
      <c r="M105" s="53">
        <f>L105*COS(RADIANS(D105))</f>
        <v/>
      </c>
      <c r="N105" s="54">
        <f>L105-H105</f>
        <v/>
      </c>
      <c r="O105" s="55">
        <f>M105-H105</f>
        <v/>
      </c>
      <c r="P105" s="54">
        <f>N105-O105</f>
        <v/>
      </c>
      <c r="Q105" s="53">
        <f>Inputs!$C$21*J105/(2*Inputs!$C$12*1000000)</f>
        <v/>
      </c>
      <c r="R105" s="53">
        <f>Q105*COS(RADIANS(D105))</f>
        <v/>
      </c>
      <c r="S105" s="53">
        <f>Inputs!$C$21*I105/(2*Inputs!$C$12*1000000)*COS(RADIANS(D105))</f>
        <v/>
      </c>
    </row>
    <row r="106">
      <c r="A106" s="53">
        <f>Subsurface_Live_Data!A104</f>
        <v/>
      </c>
      <c r="B106" s="54">
        <f>Model_Data!P104</f>
        <v/>
      </c>
      <c r="C106" s="54">
        <f>ABS(B106)*Inputs!$C$13/2</f>
        <v/>
      </c>
      <c r="D106" s="54">
        <f>DEGREES(ASIN(MIN(1,C106/(Inputs!$C$11*1000))))</f>
        <v/>
      </c>
      <c r="E106" s="54">
        <f>Model_Data!I104</f>
        <v/>
      </c>
      <c r="F106" s="53">
        <f>Subsurface_Live_Data!F104</f>
        <v/>
      </c>
      <c r="G106" s="53">
        <f>Subsurface_Live_Data!I104</f>
        <v/>
      </c>
      <c r="H106" s="53">
        <f>Subsurface_Live_Data!K104</f>
        <v/>
      </c>
      <c r="I106" s="54">
        <f>Subsurface_Live_Data!M104/COS(RADIANS(D106))</f>
        <v/>
      </c>
      <c r="J106" s="54">
        <f>Subsurface_Live_Data!N104/COS(RADIANS(D106))</f>
        <v/>
      </c>
      <c r="K106" s="54">
        <f>Subsurface_Live_Data!O104/COS(RADIANS(D106))</f>
        <v/>
      </c>
      <c r="L106" s="53">
        <f>Inputs!$C$21*K106/(2*Inputs!$C$12*1000000)</f>
        <v/>
      </c>
      <c r="M106" s="53">
        <f>L106*COS(RADIANS(D106))</f>
        <v/>
      </c>
      <c r="N106" s="54">
        <f>L106-H106</f>
        <v/>
      </c>
      <c r="O106" s="55">
        <f>M106-H106</f>
        <v/>
      </c>
      <c r="P106" s="54">
        <f>N106-O106</f>
        <v/>
      </c>
      <c r="Q106" s="53">
        <f>Inputs!$C$21*J106/(2*Inputs!$C$12*1000000)</f>
        <v/>
      </c>
      <c r="R106" s="53">
        <f>Q106*COS(RADIANS(D106))</f>
        <v/>
      </c>
      <c r="S106" s="53">
        <f>Inputs!$C$21*I106/(2*Inputs!$C$12*1000000)*COS(RADIANS(D106))</f>
        <v/>
      </c>
    </row>
    <row r="107">
      <c r="A107" s="53">
        <f>Subsurface_Live_Data!A105</f>
        <v/>
      </c>
      <c r="B107" s="54">
        <f>Model_Data!P105</f>
        <v/>
      </c>
      <c r="C107" s="54">
        <f>ABS(B107)*Inputs!$C$13/2</f>
        <v/>
      </c>
      <c r="D107" s="54">
        <f>DEGREES(ASIN(MIN(1,C107/(Inputs!$C$11*1000))))</f>
        <v/>
      </c>
      <c r="E107" s="54">
        <f>Model_Data!I105</f>
        <v/>
      </c>
      <c r="F107" s="53">
        <f>Subsurface_Live_Data!F105</f>
        <v/>
      </c>
      <c r="G107" s="53">
        <f>Subsurface_Live_Data!I105</f>
        <v/>
      </c>
      <c r="H107" s="53">
        <f>Subsurface_Live_Data!K105</f>
        <v/>
      </c>
      <c r="I107" s="54">
        <f>Subsurface_Live_Data!M105/COS(RADIANS(D107))</f>
        <v/>
      </c>
      <c r="J107" s="54">
        <f>Subsurface_Live_Data!N105/COS(RADIANS(D107))</f>
        <v/>
      </c>
      <c r="K107" s="54">
        <f>Subsurface_Live_Data!O105/COS(RADIANS(D107))</f>
        <v/>
      </c>
      <c r="L107" s="53">
        <f>Inputs!$C$21*K107/(2*Inputs!$C$12*1000000)</f>
        <v/>
      </c>
      <c r="M107" s="53">
        <f>L107*COS(RADIANS(D107))</f>
        <v/>
      </c>
      <c r="N107" s="54">
        <f>L107-H107</f>
        <v/>
      </c>
      <c r="O107" s="55">
        <f>M107-H107</f>
        <v/>
      </c>
      <c r="P107" s="54">
        <f>N107-O107</f>
        <v/>
      </c>
      <c r="Q107" s="53">
        <f>Inputs!$C$21*J107/(2*Inputs!$C$12*1000000)</f>
        <v/>
      </c>
      <c r="R107" s="53">
        <f>Q107*COS(RADIANS(D107))</f>
        <v/>
      </c>
      <c r="S107" s="53">
        <f>Inputs!$C$21*I107/(2*Inputs!$C$12*1000000)*COS(RADIANS(D107))</f>
        <v/>
      </c>
    </row>
    <row r="108">
      <c r="A108" s="53">
        <f>Subsurface_Live_Data!A106</f>
        <v/>
      </c>
      <c r="B108" s="54">
        <f>Model_Data!P106</f>
        <v/>
      </c>
      <c r="C108" s="54">
        <f>ABS(B108)*Inputs!$C$13/2</f>
        <v/>
      </c>
      <c r="D108" s="54">
        <f>DEGREES(ASIN(MIN(1,C108/(Inputs!$C$11*1000))))</f>
        <v/>
      </c>
      <c r="E108" s="54">
        <f>Model_Data!I106</f>
        <v/>
      </c>
      <c r="F108" s="53">
        <f>Subsurface_Live_Data!F106</f>
        <v/>
      </c>
      <c r="G108" s="53">
        <f>Subsurface_Live_Data!I106</f>
        <v/>
      </c>
      <c r="H108" s="53">
        <f>Subsurface_Live_Data!K106</f>
        <v/>
      </c>
      <c r="I108" s="54">
        <f>Subsurface_Live_Data!M106/COS(RADIANS(D108))</f>
        <v/>
      </c>
      <c r="J108" s="54">
        <f>Subsurface_Live_Data!N106/COS(RADIANS(D108))</f>
        <v/>
      </c>
      <c r="K108" s="54">
        <f>Subsurface_Live_Data!O106/COS(RADIANS(D108))</f>
        <v/>
      </c>
      <c r="L108" s="53">
        <f>Inputs!$C$21*K108/(2*Inputs!$C$12*1000000)</f>
        <v/>
      </c>
      <c r="M108" s="53">
        <f>L108*COS(RADIANS(D108))</f>
        <v/>
      </c>
      <c r="N108" s="54">
        <f>L108-H108</f>
        <v/>
      </c>
      <c r="O108" s="55">
        <f>M108-H108</f>
        <v/>
      </c>
      <c r="P108" s="54">
        <f>N108-O108</f>
        <v/>
      </c>
      <c r="Q108" s="53">
        <f>Inputs!$C$21*J108/(2*Inputs!$C$12*1000000)</f>
        <v/>
      </c>
      <c r="R108" s="53">
        <f>Q108*COS(RADIANS(D108))</f>
        <v/>
      </c>
      <c r="S108" s="53">
        <f>Inputs!$C$21*I108/(2*Inputs!$C$12*1000000)*COS(RADIANS(D108))</f>
        <v/>
      </c>
    </row>
    <row r="109">
      <c r="A109" s="53">
        <f>Subsurface_Live_Data!A107</f>
        <v/>
      </c>
      <c r="B109" s="54">
        <f>Model_Data!P107</f>
        <v/>
      </c>
      <c r="C109" s="54">
        <f>ABS(B109)*Inputs!$C$13/2</f>
        <v/>
      </c>
      <c r="D109" s="54">
        <f>DEGREES(ASIN(MIN(1,C109/(Inputs!$C$11*1000))))</f>
        <v/>
      </c>
      <c r="E109" s="54">
        <f>Model_Data!I107</f>
        <v/>
      </c>
      <c r="F109" s="53">
        <f>Subsurface_Live_Data!F107</f>
        <v/>
      </c>
      <c r="G109" s="53">
        <f>Subsurface_Live_Data!I107</f>
        <v/>
      </c>
      <c r="H109" s="53">
        <f>Subsurface_Live_Data!K107</f>
        <v/>
      </c>
      <c r="I109" s="54">
        <f>Subsurface_Live_Data!M107/COS(RADIANS(D109))</f>
        <v/>
      </c>
      <c r="J109" s="54">
        <f>Subsurface_Live_Data!N107/COS(RADIANS(D109))</f>
        <v/>
      </c>
      <c r="K109" s="54">
        <f>Subsurface_Live_Data!O107/COS(RADIANS(D109))</f>
        <v/>
      </c>
      <c r="L109" s="53">
        <f>Inputs!$C$21*K109/(2*Inputs!$C$12*1000000)</f>
        <v/>
      </c>
      <c r="M109" s="53">
        <f>L109*COS(RADIANS(D109))</f>
        <v/>
      </c>
      <c r="N109" s="54">
        <f>L109-H109</f>
        <v/>
      </c>
      <c r="O109" s="55">
        <f>M109-H109</f>
        <v/>
      </c>
      <c r="P109" s="54">
        <f>N109-O109</f>
        <v/>
      </c>
      <c r="Q109" s="53">
        <f>Inputs!$C$21*J109/(2*Inputs!$C$12*1000000)</f>
        <v/>
      </c>
      <c r="R109" s="53">
        <f>Q109*COS(RADIANS(D109))</f>
        <v/>
      </c>
      <c r="S109" s="53">
        <f>Inputs!$C$21*I109/(2*Inputs!$C$12*1000000)*COS(RADIANS(D109))</f>
        <v/>
      </c>
    </row>
    <row r="110">
      <c r="A110" s="53">
        <f>Subsurface_Live_Data!A108</f>
        <v/>
      </c>
      <c r="B110" s="54">
        <f>Model_Data!P108</f>
        <v/>
      </c>
      <c r="C110" s="54">
        <f>ABS(B110)*Inputs!$C$13/2</f>
        <v/>
      </c>
      <c r="D110" s="54">
        <f>DEGREES(ASIN(MIN(1,C110/(Inputs!$C$11*1000))))</f>
        <v/>
      </c>
      <c r="E110" s="54">
        <f>Model_Data!I108</f>
        <v/>
      </c>
      <c r="F110" s="53">
        <f>Subsurface_Live_Data!F108</f>
        <v/>
      </c>
      <c r="G110" s="53">
        <f>Subsurface_Live_Data!I108</f>
        <v/>
      </c>
      <c r="H110" s="53">
        <f>Subsurface_Live_Data!K108</f>
        <v/>
      </c>
      <c r="I110" s="54">
        <f>Subsurface_Live_Data!M108/COS(RADIANS(D110))</f>
        <v/>
      </c>
      <c r="J110" s="54">
        <f>Subsurface_Live_Data!N108/COS(RADIANS(D110))</f>
        <v/>
      </c>
      <c r="K110" s="54">
        <f>Subsurface_Live_Data!O108/COS(RADIANS(D110))</f>
        <v/>
      </c>
      <c r="L110" s="53">
        <f>Inputs!$C$21*K110/(2*Inputs!$C$12*1000000)</f>
        <v/>
      </c>
      <c r="M110" s="53">
        <f>L110*COS(RADIANS(D110))</f>
        <v/>
      </c>
      <c r="N110" s="54">
        <f>L110-H110</f>
        <v/>
      </c>
      <c r="O110" s="55">
        <f>M110-H110</f>
        <v/>
      </c>
      <c r="P110" s="54">
        <f>N110-O110</f>
        <v/>
      </c>
      <c r="Q110" s="53">
        <f>Inputs!$C$21*J110/(2*Inputs!$C$12*1000000)</f>
        <v/>
      </c>
      <c r="R110" s="53">
        <f>Q110*COS(RADIANS(D110))</f>
        <v/>
      </c>
      <c r="S110" s="53">
        <f>Inputs!$C$21*I110/(2*Inputs!$C$12*1000000)*COS(RADIANS(D110))</f>
        <v/>
      </c>
    </row>
    <row r="111">
      <c r="A111" s="53">
        <f>Subsurface_Live_Data!A109</f>
        <v/>
      </c>
      <c r="B111" s="54">
        <f>Model_Data!P109</f>
        <v/>
      </c>
      <c r="C111" s="54">
        <f>ABS(B111)*Inputs!$C$13/2</f>
        <v/>
      </c>
      <c r="D111" s="54">
        <f>DEGREES(ASIN(MIN(1,C111/(Inputs!$C$11*1000))))</f>
        <v/>
      </c>
      <c r="E111" s="54">
        <f>Model_Data!I109</f>
        <v/>
      </c>
      <c r="F111" s="53">
        <f>Subsurface_Live_Data!F109</f>
        <v/>
      </c>
      <c r="G111" s="53">
        <f>Subsurface_Live_Data!I109</f>
        <v/>
      </c>
      <c r="H111" s="53">
        <f>Subsurface_Live_Data!K109</f>
        <v/>
      </c>
      <c r="I111" s="54">
        <f>Subsurface_Live_Data!M109/COS(RADIANS(D111))</f>
        <v/>
      </c>
      <c r="J111" s="54">
        <f>Subsurface_Live_Data!N109/COS(RADIANS(D111))</f>
        <v/>
      </c>
      <c r="K111" s="54">
        <f>Subsurface_Live_Data!O109/COS(RADIANS(D111))</f>
        <v/>
      </c>
      <c r="L111" s="53">
        <f>Inputs!$C$21*K111/(2*Inputs!$C$12*1000000)</f>
        <v/>
      </c>
      <c r="M111" s="53">
        <f>L111*COS(RADIANS(D111))</f>
        <v/>
      </c>
      <c r="N111" s="54">
        <f>L111-H111</f>
        <v/>
      </c>
      <c r="O111" s="55">
        <f>M111-H111</f>
        <v/>
      </c>
      <c r="P111" s="54">
        <f>N111-O111</f>
        <v/>
      </c>
      <c r="Q111" s="53">
        <f>Inputs!$C$21*J111/(2*Inputs!$C$12*1000000)</f>
        <v/>
      </c>
      <c r="R111" s="53">
        <f>Q111*COS(RADIANS(D111))</f>
        <v/>
      </c>
      <c r="S111" s="53">
        <f>Inputs!$C$21*I111/(2*Inputs!$C$12*1000000)*COS(RADIANS(D111))</f>
        <v/>
      </c>
    </row>
    <row r="112">
      <c r="A112" s="53">
        <f>Subsurface_Live_Data!A110</f>
        <v/>
      </c>
      <c r="B112" s="54">
        <f>Model_Data!P110</f>
        <v/>
      </c>
      <c r="C112" s="54">
        <f>ABS(B112)*Inputs!$C$13/2</f>
        <v/>
      </c>
      <c r="D112" s="54">
        <f>DEGREES(ASIN(MIN(1,C112/(Inputs!$C$11*1000))))</f>
        <v/>
      </c>
      <c r="E112" s="54">
        <f>Model_Data!I110</f>
        <v/>
      </c>
      <c r="F112" s="53">
        <f>Subsurface_Live_Data!F110</f>
        <v/>
      </c>
      <c r="G112" s="53">
        <f>Subsurface_Live_Data!I110</f>
        <v/>
      </c>
      <c r="H112" s="53">
        <f>Subsurface_Live_Data!K110</f>
        <v/>
      </c>
      <c r="I112" s="54">
        <f>Subsurface_Live_Data!M110/COS(RADIANS(D112))</f>
        <v/>
      </c>
      <c r="J112" s="54">
        <f>Subsurface_Live_Data!N110/COS(RADIANS(D112))</f>
        <v/>
      </c>
      <c r="K112" s="54">
        <f>Subsurface_Live_Data!O110/COS(RADIANS(D112))</f>
        <v/>
      </c>
      <c r="L112" s="53">
        <f>Inputs!$C$21*K112/(2*Inputs!$C$12*1000000)</f>
        <v/>
      </c>
      <c r="M112" s="53">
        <f>L112*COS(RADIANS(D112))</f>
        <v/>
      </c>
      <c r="N112" s="54">
        <f>L112-H112</f>
        <v/>
      </c>
      <c r="O112" s="55">
        <f>M112-H112</f>
        <v/>
      </c>
      <c r="P112" s="54">
        <f>N112-O112</f>
        <v/>
      </c>
      <c r="Q112" s="53">
        <f>Inputs!$C$21*J112/(2*Inputs!$C$12*1000000)</f>
        <v/>
      </c>
      <c r="R112" s="53">
        <f>Q112*COS(RADIANS(D112))</f>
        <v/>
      </c>
      <c r="S112" s="53">
        <f>Inputs!$C$21*I112/(2*Inputs!$C$12*1000000)*COS(RADIANS(D112))</f>
        <v/>
      </c>
    </row>
    <row r="113">
      <c r="A113" s="53">
        <f>Subsurface_Live_Data!A111</f>
        <v/>
      </c>
      <c r="B113" s="54">
        <f>Model_Data!P111</f>
        <v/>
      </c>
      <c r="C113" s="54">
        <f>ABS(B113)*Inputs!$C$13/2</f>
        <v/>
      </c>
      <c r="D113" s="54">
        <f>DEGREES(ASIN(MIN(1,C113/(Inputs!$C$11*1000))))</f>
        <v/>
      </c>
      <c r="E113" s="54">
        <f>Model_Data!I111</f>
        <v/>
      </c>
      <c r="F113" s="53">
        <f>Subsurface_Live_Data!F111</f>
        <v/>
      </c>
      <c r="G113" s="53">
        <f>Subsurface_Live_Data!I111</f>
        <v/>
      </c>
      <c r="H113" s="53">
        <f>Subsurface_Live_Data!K111</f>
        <v/>
      </c>
      <c r="I113" s="54">
        <f>Subsurface_Live_Data!M111/COS(RADIANS(D113))</f>
        <v/>
      </c>
      <c r="J113" s="54">
        <f>Subsurface_Live_Data!N111/COS(RADIANS(D113))</f>
        <v/>
      </c>
      <c r="K113" s="54">
        <f>Subsurface_Live_Data!O111/COS(RADIANS(D113))</f>
        <v/>
      </c>
      <c r="L113" s="53">
        <f>Inputs!$C$21*K113/(2*Inputs!$C$12*1000000)</f>
        <v/>
      </c>
      <c r="M113" s="53">
        <f>L113*COS(RADIANS(D113))</f>
        <v/>
      </c>
      <c r="N113" s="54">
        <f>L113-H113</f>
        <v/>
      </c>
      <c r="O113" s="55">
        <f>M113-H113</f>
        <v/>
      </c>
      <c r="P113" s="54">
        <f>N113-O113</f>
        <v/>
      </c>
      <c r="Q113" s="53">
        <f>Inputs!$C$21*J113/(2*Inputs!$C$12*1000000)</f>
        <v/>
      </c>
      <c r="R113" s="53">
        <f>Q113*COS(RADIANS(D113))</f>
        <v/>
      </c>
      <c r="S113" s="53">
        <f>Inputs!$C$21*I113/(2*Inputs!$C$12*1000000)*COS(RADIANS(D113))</f>
        <v/>
      </c>
    </row>
    <row r="114">
      <c r="A114" s="53">
        <f>Subsurface_Live_Data!A112</f>
        <v/>
      </c>
      <c r="B114" s="54">
        <f>Model_Data!P112</f>
        <v/>
      </c>
      <c r="C114" s="54">
        <f>ABS(B114)*Inputs!$C$13/2</f>
        <v/>
      </c>
      <c r="D114" s="54">
        <f>DEGREES(ASIN(MIN(1,C114/(Inputs!$C$11*1000))))</f>
        <v/>
      </c>
      <c r="E114" s="54">
        <f>Model_Data!I112</f>
        <v/>
      </c>
      <c r="F114" s="53">
        <f>Subsurface_Live_Data!F112</f>
        <v/>
      </c>
      <c r="G114" s="53">
        <f>Subsurface_Live_Data!I112</f>
        <v/>
      </c>
      <c r="H114" s="53">
        <f>Subsurface_Live_Data!K112</f>
        <v/>
      </c>
      <c r="I114" s="54">
        <f>Subsurface_Live_Data!M112/COS(RADIANS(D114))</f>
        <v/>
      </c>
      <c r="J114" s="54">
        <f>Subsurface_Live_Data!N112/COS(RADIANS(D114))</f>
        <v/>
      </c>
      <c r="K114" s="54">
        <f>Subsurface_Live_Data!O112/COS(RADIANS(D114))</f>
        <v/>
      </c>
      <c r="L114" s="53">
        <f>Inputs!$C$21*K114/(2*Inputs!$C$12*1000000)</f>
        <v/>
      </c>
      <c r="M114" s="53">
        <f>L114*COS(RADIANS(D114))</f>
        <v/>
      </c>
      <c r="N114" s="54">
        <f>L114-H114</f>
        <v/>
      </c>
      <c r="O114" s="55">
        <f>M114-H114</f>
        <v/>
      </c>
      <c r="P114" s="54">
        <f>N114-O114</f>
        <v/>
      </c>
      <c r="Q114" s="53">
        <f>Inputs!$C$21*J114/(2*Inputs!$C$12*1000000)</f>
        <v/>
      </c>
      <c r="R114" s="53">
        <f>Q114*COS(RADIANS(D114))</f>
        <v/>
      </c>
      <c r="S114" s="53">
        <f>Inputs!$C$21*I114/(2*Inputs!$C$12*1000000)*COS(RADIANS(D114))</f>
        <v/>
      </c>
    </row>
    <row r="115">
      <c r="A115" s="53">
        <f>Subsurface_Live_Data!A113</f>
        <v/>
      </c>
      <c r="B115" s="54">
        <f>Model_Data!P113</f>
        <v/>
      </c>
      <c r="C115" s="54">
        <f>ABS(B115)*Inputs!$C$13/2</f>
        <v/>
      </c>
      <c r="D115" s="54">
        <f>DEGREES(ASIN(MIN(1,C115/(Inputs!$C$11*1000))))</f>
        <v/>
      </c>
      <c r="E115" s="54">
        <f>Model_Data!I113</f>
        <v/>
      </c>
      <c r="F115" s="53">
        <f>Subsurface_Live_Data!F113</f>
        <v/>
      </c>
      <c r="G115" s="53">
        <f>Subsurface_Live_Data!I113</f>
        <v/>
      </c>
      <c r="H115" s="53">
        <f>Subsurface_Live_Data!K113</f>
        <v/>
      </c>
      <c r="I115" s="54">
        <f>Subsurface_Live_Data!M113/COS(RADIANS(D115))</f>
        <v/>
      </c>
      <c r="J115" s="54">
        <f>Subsurface_Live_Data!N113/COS(RADIANS(D115))</f>
        <v/>
      </c>
      <c r="K115" s="54">
        <f>Subsurface_Live_Data!O113/COS(RADIANS(D115))</f>
        <v/>
      </c>
      <c r="L115" s="53">
        <f>Inputs!$C$21*K115/(2*Inputs!$C$12*1000000)</f>
        <v/>
      </c>
      <c r="M115" s="53">
        <f>L115*COS(RADIANS(D115))</f>
        <v/>
      </c>
      <c r="N115" s="54">
        <f>L115-H115</f>
        <v/>
      </c>
      <c r="O115" s="55">
        <f>M115-H115</f>
        <v/>
      </c>
      <c r="P115" s="54">
        <f>N115-O115</f>
        <v/>
      </c>
      <c r="Q115" s="53">
        <f>Inputs!$C$21*J115/(2*Inputs!$C$12*1000000)</f>
        <v/>
      </c>
      <c r="R115" s="53">
        <f>Q115*COS(RADIANS(D115))</f>
        <v/>
      </c>
      <c r="S115" s="53">
        <f>Inputs!$C$21*I115/(2*Inputs!$C$12*1000000)*COS(RADIANS(D115))</f>
        <v/>
      </c>
    </row>
    <row r="116">
      <c r="A116" s="53">
        <f>Subsurface_Live_Data!A114</f>
        <v/>
      </c>
      <c r="B116" s="54">
        <f>Model_Data!P114</f>
        <v/>
      </c>
      <c r="C116" s="54">
        <f>ABS(B116)*Inputs!$C$13/2</f>
        <v/>
      </c>
      <c r="D116" s="54">
        <f>DEGREES(ASIN(MIN(1,C116/(Inputs!$C$11*1000))))</f>
        <v/>
      </c>
      <c r="E116" s="54">
        <f>Model_Data!I114</f>
        <v/>
      </c>
      <c r="F116" s="53">
        <f>Subsurface_Live_Data!F114</f>
        <v/>
      </c>
      <c r="G116" s="53">
        <f>Subsurface_Live_Data!I114</f>
        <v/>
      </c>
      <c r="H116" s="53">
        <f>Subsurface_Live_Data!K114</f>
        <v/>
      </c>
      <c r="I116" s="54">
        <f>Subsurface_Live_Data!M114/COS(RADIANS(D116))</f>
        <v/>
      </c>
      <c r="J116" s="54">
        <f>Subsurface_Live_Data!N114/COS(RADIANS(D116))</f>
        <v/>
      </c>
      <c r="K116" s="54">
        <f>Subsurface_Live_Data!O114/COS(RADIANS(D116))</f>
        <v/>
      </c>
      <c r="L116" s="53">
        <f>Inputs!$C$21*K116/(2*Inputs!$C$12*1000000)</f>
        <v/>
      </c>
      <c r="M116" s="53">
        <f>L116*COS(RADIANS(D116))</f>
        <v/>
      </c>
      <c r="N116" s="54">
        <f>L116-H116</f>
        <v/>
      </c>
      <c r="O116" s="55">
        <f>M116-H116</f>
        <v/>
      </c>
      <c r="P116" s="54">
        <f>N116-O116</f>
        <v/>
      </c>
      <c r="Q116" s="53">
        <f>Inputs!$C$21*J116/(2*Inputs!$C$12*1000000)</f>
        <v/>
      </c>
      <c r="R116" s="53">
        <f>Q116*COS(RADIANS(D116))</f>
        <v/>
      </c>
      <c r="S116" s="53">
        <f>Inputs!$C$21*I116/(2*Inputs!$C$12*1000000)*COS(RADIANS(D116))</f>
        <v/>
      </c>
    </row>
    <row r="117">
      <c r="A117" s="53">
        <f>Subsurface_Live_Data!A115</f>
        <v/>
      </c>
      <c r="B117" s="54">
        <f>Model_Data!P115</f>
        <v/>
      </c>
      <c r="C117" s="54">
        <f>ABS(B117)*Inputs!$C$13/2</f>
        <v/>
      </c>
      <c r="D117" s="54">
        <f>DEGREES(ASIN(MIN(1,C117/(Inputs!$C$11*1000))))</f>
        <v/>
      </c>
      <c r="E117" s="54">
        <f>Model_Data!I115</f>
        <v/>
      </c>
      <c r="F117" s="53">
        <f>Subsurface_Live_Data!F115</f>
        <v/>
      </c>
      <c r="G117" s="53">
        <f>Subsurface_Live_Data!I115</f>
        <v/>
      </c>
      <c r="H117" s="53">
        <f>Subsurface_Live_Data!K115</f>
        <v/>
      </c>
      <c r="I117" s="54">
        <f>Subsurface_Live_Data!M115/COS(RADIANS(D117))</f>
        <v/>
      </c>
      <c r="J117" s="54">
        <f>Subsurface_Live_Data!N115/COS(RADIANS(D117))</f>
        <v/>
      </c>
      <c r="K117" s="54">
        <f>Subsurface_Live_Data!O115/COS(RADIANS(D117))</f>
        <v/>
      </c>
      <c r="L117" s="53">
        <f>Inputs!$C$21*K117/(2*Inputs!$C$12*1000000)</f>
        <v/>
      </c>
      <c r="M117" s="53">
        <f>L117*COS(RADIANS(D117))</f>
        <v/>
      </c>
      <c r="N117" s="54">
        <f>L117-H117</f>
        <v/>
      </c>
      <c r="O117" s="55">
        <f>M117-H117</f>
        <v/>
      </c>
      <c r="P117" s="54">
        <f>N117-O117</f>
        <v/>
      </c>
      <c r="Q117" s="53">
        <f>Inputs!$C$21*J117/(2*Inputs!$C$12*1000000)</f>
        <v/>
      </c>
      <c r="R117" s="53">
        <f>Q117*COS(RADIANS(D117))</f>
        <v/>
      </c>
      <c r="S117" s="53">
        <f>Inputs!$C$21*I117/(2*Inputs!$C$12*1000000)*COS(RADIANS(D117))</f>
        <v/>
      </c>
    </row>
    <row r="118">
      <c r="A118" s="53">
        <f>Subsurface_Live_Data!A116</f>
        <v/>
      </c>
      <c r="B118" s="54">
        <f>Model_Data!P116</f>
        <v/>
      </c>
      <c r="C118" s="54">
        <f>ABS(B118)*Inputs!$C$13/2</f>
        <v/>
      </c>
      <c r="D118" s="54">
        <f>DEGREES(ASIN(MIN(1,C118/(Inputs!$C$11*1000))))</f>
        <v/>
      </c>
      <c r="E118" s="54">
        <f>Model_Data!I116</f>
        <v/>
      </c>
      <c r="F118" s="53">
        <f>Subsurface_Live_Data!F116</f>
        <v/>
      </c>
      <c r="G118" s="53">
        <f>Subsurface_Live_Data!I116</f>
        <v/>
      </c>
      <c r="H118" s="53">
        <f>Subsurface_Live_Data!K116</f>
        <v/>
      </c>
      <c r="I118" s="54">
        <f>Subsurface_Live_Data!M116/COS(RADIANS(D118))</f>
        <v/>
      </c>
      <c r="J118" s="54">
        <f>Subsurface_Live_Data!N116/COS(RADIANS(D118))</f>
        <v/>
      </c>
      <c r="K118" s="54">
        <f>Subsurface_Live_Data!O116/COS(RADIANS(D118))</f>
        <v/>
      </c>
      <c r="L118" s="53">
        <f>Inputs!$C$21*K118/(2*Inputs!$C$12*1000000)</f>
        <v/>
      </c>
      <c r="M118" s="53">
        <f>L118*COS(RADIANS(D118))</f>
        <v/>
      </c>
      <c r="N118" s="54">
        <f>L118-H118</f>
        <v/>
      </c>
      <c r="O118" s="55">
        <f>M118-H118</f>
        <v/>
      </c>
      <c r="P118" s="54">
        <f>N118-O118</f>
        <v/>
      </c>
      <c r="Q118" s="53">
        <f>Inputs!$C$21*J118/(2*Inputs!$C$12*1000000)</f>
        <v/>
      </c>
      <c r="R118" s="53">
        <f>Q118*COS(RADIANS(D118))</f>
        <v/>
      </c>
      <c r="S118" s="53">
        <f>Inputs!$C$21*I118/(2*Inputs!$C$12*1000000)*COS(RADIANS(D118))</f>
        <v/>
      </c>
    </row>
    <row r="119">
      <c r="A119" s="53">
        <f>Subsurface_Live_Data!A117</f>
        <v/>
      </c>
      <c r="B119" s="54">
        <f>Model_Data!P117</f>
        <v/>
      </c>
      <c r="C119" s="54">
        <f>ABS(B119)*Inputs!$C$13/2</f>
        <v/>
      </c>
      <c r="D119" s="54">
        <f>DEGREES(ASIN(MIN(1,C119/(Inputs!$C$11*1000))))</f>
        <v/>
      </c>
      <c r="E119" s="54">
        <f>Model_Data!I117</f>
        <v/>
      </c>
      <c r="F119" s="53">
        <f>Subsurface_Live_Data!F117</f>
        <v/>
      </c>
      <c r="G119" s="53">
        <f>Subsurface_Live_Data!I117</f>
        <v/>
      </c>
      <c r="H119" s="53">
        <f>Subsurface_Live_Data!K117</f>
        <v/>
      </c>
      <c r="I119" s="54">
        <f>Subsurface_Live_Data!M117/COS(RADIANS(D119))</f>
        <v/>
      </c>
      <c r="J119" s="54">
        <f>Subsurface_Live_Data!N117/COS(RADIANS(D119))</f>
        <v/>
      </c>
      <c r="K119" s="54">
        <f>Subsurface_Live_Data!O117/COS(RADIANS(D119))</f>
        <v/>
      </c>
      <c r="L119" s="53">
        <f>Inputs!$C$21*K119/(2*Inputs!$C$12*1000000)</f>
        <v/>
      </c>
      <c r="M119" s="53">
        <f>L119*COS(RADIANS(D119))</f>
        <v/>
      </c>
      <c r="N119" s="54">
        <f>L119-H119</f>
        <v/>
      </c>
      <c r="O119" s="55">
        <f>M119-H119</f>
        <v/>
      </c>
      <c r="P119" s="54">
        <f>N119-O119</f>
        <v/>
      </c>
      <c r="Q119" s="53">
        <f>Inputs!$C$21*J119/(2*Inputs!$C$12*1000000)</f>
        <v/>
      </c>
      <c r="R119" s="53">
        <f>Q119*COS(RADIANS(D119))</f>
        <v/>
      </c>
      <c r="S119" s="53">
        <f>Inputs!$C$21*I119/(2*Inputs!$C$12*1000000)*COS(RADIANS(D119))</f>
        <v/>
      </c>
    </row>
    <row r="120">
      <c r="A120" s="53">
        <f>Subsurface_Live_Data!A118</f>
        <v/>
      </c>
      <c r="B120" s="54">
        <f>Model_Data!P118</f>
        <v/>
      </c>
      <c r="C120" s="54">
        <f>ABS(B120)*Inputs!$C$13/2</f>
        <v/>
      </c>
      <c r="D120" s="54">
        <f>DEGREES(ASIN(MIN(1,C120/(Inputs!$C$11*1000))))</f>
        <v/>
      </c>
      <c r="E120" s="54">
        <f>Model_Data!I118</f>
        <v/>
      </c>
      <c r="F120" s="53">
        <f>Subsurface_Live_Data!F118</f>
        <v/>
      </c>
      <c r="G120" s="53">
        <f>Subsurface_Live_Data!I118</f>
        <v/>
      </c>
      <c r="H120" s="53">
        <f>Subsurface_Live_Data!K118</f>
        <v/>
      </c>
      <c r="I120" s="54">
        <f>Subsurface_Live_Data!M118/COS(RADIANS(D120))</f>
        <v/>
      </c>
      <c r="J120" s="54">
        <f>Subsurface_Live_Data!N118/COS(RADIANS(D120))</f>
        <v/>
      </c>
      <c r="K120" s="54">
        <f>Subsurface_Live_Data!O118/COS(RADIANS(D120))</f>
        <v/>
      </c>
      <c r="L120" s="53">
        <f>Inputs!$C$21*K120/(2*Inputs!$C$12*1000000)</f>
        <v/>
      </c>
      <c r="M120" s="53">
        <f>L120*COS(RADIANS(D120))</f>
        <v/>
      </c>
      <c r="N120" s="54">
        <f>L120-H120</f>
        <v/>
      </c>
      <c r="O120" s="55">
        <f>M120-H120</f>
        <v/>
      </c>
      <c r="P120" s="54">
        <f>N120-O120</f>
        <v/>
      </c>
      <c r="Q120" s="53">
        <f>Inputs!$C$21*J120/(2*Inputs!$C$12*1000000)</f>
        <v/>
      </c>
      <c r="R120" s="53">
        <f>Q120*COS(RADIANS(D120))</f>
        <v/>
      </c>
      <c r="S120" s="53">
        <f>Inputs!$C$21*I120/(2*Inputs!$C$12*1000000)*COS(RADIANS(D120))</f>
        <v/>
      </c>
    </row>
    <row r="121">
      <c r="A121" s="53">
        <f>Subsurface_Live_Data!A119</f>
        <v/>
      </c>
      <c r="B121" s="54">
        <f>Model_Data!P119</f>
        <v/>
      </c>
      <c r="C121" s="54">
        <f>ABS(B121)*Inputs!$C$13/2</f>
        <v/>
      </c>
      <c r="D121" s="54">
        <f>DEGREES(ASIN(MIN(1,C121/(Inputs!$C$11*1000))))</f>
        <v/>
      </c>
      <c r="E121" s="54">
        <f>Model_Data!I119</f>
        <v/>
      </c>
      <c r="F121" s="53">
        <f>Subsurface_Live_Data!F119</f>
        <v/>
      </c>
      <c r="G121" s="53">
        <f>Subsurface_Live_Data!I119</f>
        <v/>
      </c>
      <c r="H121" s="53">
        <f>Subsurface_Live_Data!K119</f>
        <v/>
      </c>
      <c r="I121" s="54">
        <f>Subsurface_Live_Data!M119/COS(RADIANS(D121))</f>
        <v/>
      </c>
      <c r="J121" s="54">
        <f>Subsurface_Live_Data!N119/COS(RADIANS(D121))</f>
        <v/>
      </c>
      <c r="K121" s="54">
        <f>Subsurface_Live_Data!O119/COS(RADIANS(D121))</f>
        <v/>
      </c>
      <c r="L121" s="53">
        <f>Inputs!$C$21*K121/(2*Inputs!$C$12*1000000)</f>
        <v/>
      </c>
      <c r="M121" s="53">
        <f>L121*COS(RADIANS(D121))</f>
        <v/>
      </c>
      <c r="N121" s="54">
        <f>L121-H121</f>
        <v/>
      </c>
      <c r="O121" s="55">
        <f>M121-H121</f>
        <v/>
      </c>
      <c r="P121" s="54">
        <f>N121-O121</f>
        <v/>
      </c>
      <c r="Q121" s="53">
        <f>Inputs!$C$21*J121/(2*Inputs!$C$12*1000000)</f>
        <v/>
      </c>
      <c r="R121" s="53">
        <f>Q121*COS(RADIANS(D121))</f>
        <v/>
      </c>
      <c r="S121" s="53">
        <f>Inputs!$C$21*I121/(2*Inputs!$C$12*1000000)*COS(RADIANS(D121))</f>
        <v/>
      </c>
    </row>
    <row r="122">
      <c r="A122" s="53">
        <f>Subsurface_Live_Data!A120</f>
        <v/>
      </c>
      <c r="B122" s="54">
        <f>Model_Data!P120</f>
        <v/>
      </c>
      <c r="C122" s="54">
        <f>ABS(B122)*Inputs!$C$13/2</f>
        <v/>
      </c>
      <c r="D122" s="54">
        <f>DEGREES(ASIN(MIN(1,C122/(Inputs!$C$11*1000))))</f>
        <v/>
      </c>
      <c r="E122" s="54">
        <f>Model_Data!I120</f>
        <v/>
      </c>
      <c r="F122" s="53">
        <f>Subsurface_Live_Data!F120</f>
        <v/>
      </c>
      <c r="G122" s="53">
        <f>Subsurface_Live_Data!I120</f>
        <v/>
      </c>
      <c r="H122" s="53">
        <f>Subsurface_Live_Data!K120</f>
        <v/>
      </c>
      <c r="I122" s="54">
        <f>Subsurface_Live_Data!M120/COS(RADIANS(D122))</f>
        <v/>
      </c>
      <c r="J122" s="54">
        <f>Subsurface_Live_Data!N120/COS(RADIANS(D122))</f>
        <v/>
      </c>
      <c r="K122" s="54">
        <f>Subsurface_Live_Data!O120/COS(RADIANS(D122))</f>
        <v/>
      </c>
      <c r="L122" s="53">
        <f>Inputs!$C$21*K122/(2*Inputs!$C$12*1000000)</f>
        <v/>
      </c>
      <c r="M122" s="53">
        <f>L122*COS(RADIANS(D122))</f>
        <v/>
      </c>
      <c r="N122" s="54">
        <f>L122-H122</f>
        <v/>
      </c>
      <c r="O122" s="55">
        <f>M122-H122</f>
        <v/>
      </c>
      <c r="P122" s="54">
        <f>N122-O122</f>
        <v/>
      </c>
      <c r="Q122" s="53">
        <f>Inputs!$C$21*J122/(2*Inputs!$C$12*1000000)</f>
        <v/>
      </c>
      <c r="R122" s="53">
        <f>Q122*COS(RADIANS(D122))</f>
        <v/>
      </c>
      <c r="S122" s="53">
        <f>Inputs!$C$21*I122/(2*Inputs!$C$12*1000000)*COS(RADIANS(D122))</f>
        <v/>
      </c>
    </row>
    <row r="123">
      <c r="A123" s="53">
        <f>Subsurface_Live_Data!A121</f>
        <v/>
      </c>
      <c r="B123" s="54">
        <f>Model_Data!P121</f>
        <v/>
      </c>
      <c r="C123" s="54">
        <f>ABS(B123)*Inputs!$C$13/2</f>
        <v/>
      </c>
      <c r="D123" s="54">
        <f>DEGREES(ASIN(MIN(1,C123/(Inputs!$C$11*1000))))</f>
        <v/>
      </c>
      <c r="E123" s="54">
        <f>Model_Data!I121</f>
        <v/>
      </c>
      <c r="F123" s="53">
        <f>Subsurface_Live_Data!F121</f>
        <v/>
      </c>
      <c r="G123" s="53">
        <f>Subsurface_Live_Data!I121</f>
        <v/>
      </c>
      <c r="H123" s="53">
        <f>Subsurface_Live_Data!K121</f>
        <v/>
      </c>
      <c r="I123" s="54">
        <f>Subsurface_Live_Data!M121/COS(RADIANS(D123))</f>
        <v/>
      </c>
      <c r="J123" s="54">
        <f>Subsurface_Live_Data!N121/COS(RADIANS(D123))</f>
        <v/>
      </c>
      <c r="K123" s="54">
        <f>Subsurface_Live_Data!O121/COS(RADIANS(D123))</f>
        <v/>
      </c>
      <c r="L123" s="53">
        <f>Inputs!$C$21*K123/(2*Inputs!$C$12*1000000)</f>
        <v/>
      </c>
      <c r="M123" s="53">
        <f>L123*COS(RADIANS(D123))</f>
        <v/>
      </c>
      <c r="N123" s="54">
        <f>L123-H123</f>
        <v/>
      </c>
      <c r="O123" s="55">
        <f>M123-H123</f>
        <v/>
      </c>
      <c r="P123" s="54">
        <f>N123-O123</f>
        <v/>
      </c>
      <c r="Q123" s="53">
        <f>Inputs!$C$21*J123/(2*Inputs!$C$12*1000000)</f>
        <v/>
      </c>
      <c r="R123" s="53">
        <f>Q123*COS(RADIANS(D123))</f>
        <v/>
      </c>
      <c r="S123" s="53">
        <f>Inputs!$C$21*I123/(2*Inputs!$C$12*1000000)*COS(RADIANS(D123))</f>
        <v/>
      </c>
    </row>
    <row r="124">
      <c r="A124" s="53">
        <f>Subsurface_Live_Data!A122</f>
        <v/>
      </c>
      <c r="B124" s="54">
        <f>Model_Data!P122</f>
        <v/>
      </c>
      <c r="C124" s="54">
        <f>ABS(B124)*Inputs!$C$13/2</f>
        <v/>
      </c>
      <c r="D124" s="54">
        <f>DEGREES(ASIN(MIN(1,C124/(Inputs!$C$11*1000))))</f>
        <v/>
      </c>
      <c r="E124" s="54">
        <f>Model_Data!I122</f>
        <v/>
      </c>
      <c r="F124" s="53">
        <f>Subsurface_Live_Data!F122</f>
        <v/>
      </c>
      <c r="G124" s="53">
        <f>Subsurface_Live_Data!I122</f>
        <v/>
      </c>
      <c r="H124" s="53">
        <f>Subsurface_Live_Data!K122</f>
        <v/>
      </c>
      <c r="I124" s="54">
        <f>Subsurface_Live_Data!M122/COS(RADIANS(D124))</f>
        <v/>
      </c>
      <c r="J124" s="54">
        <f>Subsurface_Live_Data!N122/COS(RADIANS(D124))</f>
        <v/>
      </c>
      <c r="K124" s="54">
        <f>Subsurface_Live_Data!O122/COS(RADIANS(D124))</f>
        <v/>
      </c>
      <c r="L124" s="53">
        <f>Inputs!$C$21*K124/(2*Inputs!$C$12*1000000)</f>
        <v/>
      </c>
      <c r="M124" s="53">
        <f>L124*COS(RADIANS(D124))</f>
        <v/>
      </c>
      <c r="N124" s="54">
        <f>L124-H124</f>
        <v/>
      </c>
      <c r="O124" s="55">
        <f>M124-H124</f>
        <v/>
      </c>
      <c r="P124" s="54">
        <f>N124-O124</f>
        <v/>
      </c>
      <c r="Q124" s="53">
        <f>Inputs!$C$21*J124/(2*Inputs!$C$12*1000000)</f>
        <v/>
      </c>
      <c r="R124" s="53">
        <f>Q124*COS(RADIANS(D124))</f>
        <v/>
      </c>
      <c r="S124" s="53">
        <f>Inputs!$C$21*I124/(2*Inputs!$C$12*1000000)*COS(RADIANS(D124))</f>
        <v/>
      </c>
    </row>
    <row r="125">
      <c r="A125" s="53">
        <f>Subsurface_Live_Data!A123</f>
        <v/>
      </c>
      <c r="B125" s="54">
        <f>Model_Data!P123</f>
        <v/>
      </c>
      <c r="C125" s="54">
        <f>ABS(B125)*Inputs!$C$13/2</f>
        <v/>
      </c>
      <c r="D125" s="54">
        <f>DEGREES(ASIN(MIN(1,C125/(Inputs!$C$11*1000))))</f>
        <v/>
      </c>
      <c r="E125" s="54">
        <f>Model_Data!I123</f>
        <v/>
      </c>
      <c r="F125" s="53">
        <f>Subsurface_Live_Data!F123</f>
        <v/>
      </c>
      <c r="G125" s="53">
        <f>Subsurface_Live_Data!I123</f>
        <v/>
      </c>
      <c r="H125" s="53">
        <f>Subsurface_Live_Data!K123</f>
        <v/>
      </c>
      <c r="I125" s="54">
        <f>Subsurface_Live_Data!M123/COS(RADIANS(D125))</f>
        <v/>
      </c>
      <c r="J125" s="54">
        <f>Subsurface_Live_Data!N123/COS(RADIANS(D125))</f>
        <v/>
      </c>
      <c r="K125" s="54">
        <f>Subsurface_Live_Data!O123/COS(RADIANS(D125))</f>
        <v/>
      </c>
      <c r="L125" s="53">
        <f>Inputs!$C$21*K125/(2*Inputs!$C$12*1000000)</f>
        <v/>
      </c>
      <c r="M125" s="53">
        <f>L125*COS(RADIANS(D125))</f>
        <v/>
      </c>
      <c r="N125" s="54">
        <f>L125-H125</f>
        <v/>
      </c>
      <c r="O125" s="55">
        <f>M125-H125</f>
        <v/>
      </c>
      <c r="P125" s="54">
        <f>N125-O125</f>
        <v/>
      </c>
      <c r="Q125" s="53">
        <f>Inputs!$C$21*J125/(2*Inputs!$C$12*1000000)</f>
        <v/>
      </c>
      <c r="R125" s="53">
        <f>Q125*COS(RADIANS(D125))</f>
        <v/>
      </c>
      <c r="S125" s="53">
        <f>Inputs!$C$21*I125/(2*Inputs!$C$12*1000000)*COS(RADIANS(D125))</f>
        <v/>
      </c>
    </row>
    <row r="126">
      <c r="A126" s="53">
        <f>Subsurface_Live_Data!A124</f>
        <v/>
      </c>
      <c r="B126" s="54">
        <f>Model_Data!P124</f>
        <v/>
      </c>
      <c r="C126" s="54">
        <f>ABS(B126)*Inputs!$C$13/2</f>
        <v/>
      </c>
      <c r="D126" s="54">
        <f>DEGREES(ASIN(MIN(1,C126/(Inputs!$C$11*1000))))</f>
        <v/>
      </c>
      <c r="E126" s="54">
        <f>Model_Data!I124</f>
        <v/>
      </c>
      <c r="F126" s="53">
        <f>Subsurface_Live_Data!F124</f>
        <v/>
      </c>
      <c r="G126" s="53">
        <f>Subsurface_Live_Data!I124</f>
        <v/>
      </c>
      <c r="H126" s="53">
        <f>Subsurface_Live_Data!K124</f>
        <v/>
      </c>
      <c r="I126" s="54">
        <f>Subsurface_Live_Data!M124/COS(RADIANS(D126))</f>
        <v/>
      </c>
      <c r="J126" s="54">
        <f>Subsurface_Live_Data!N124/COS(RADIANS(D126))</f>
        <v/>
      </c>
      <c r="K126" s="54">
        <f>Subsurface_Live_Data!O124/COS(RADIANS(D126))</f>
        <v/>
      </c>
      <c r="L126" s="53">
        <f>Inputs!$C$21*K126/(2*Inputs!$C$12*1000000)</f>
        <v/>
      </c>
      <c r="M126" s="53">
        <f>L126*COS(RADIANS(D126))</f>
        <v/>
      </c>
      <c r="N126" s="54">
        <f>L126-H126</f>
        <v/>
      </c>
      <c r="O126" s="55">
        <f>M126-H126</f>
        <v/>
      </c>
      <c r="P126" s="54">
        <f>N126-O126</f>
        <v/>
      </c>
      <c r="Q126" s="53">
        <f>Inputs!$C$21*J126/(2*Inputs!$C$12*1000000)</f>
        <v/>
      </c>
      <c r="R126" s="53">
        <f>Q126*COS(RADIANS(D126))</f>
        <v/>
      </c>
      <c r="S126" s="53">
        <f>Inputs!$C$21*I126/(2*Inputs!$C$12*1000000)*COS(RADIANS(D126))</f>
        <v/>
      </c>
    </row>
    <row r="127">
      <c r="A127" s="53">
        <f>Subsurface_Live_Data!A125</f>
        <v/>
      </c>
      <c r="B127" s="54">
        <f>Model_Data!P125</f>
        <v/>
      </c>
      <c r="C127" s="54">
        <f>ABS(B127)*Inputs!$C$13/2</f>
        <v/>
      </c>
      <c r="D127" s="54">
        <f>DEGREES(ASIN(MIN(1,C127/(Inputs!$C$11*1000))))</f>
        <v/>
      </c>
      <c r="E127" s="54">
        <f>Model_Data!I125</f>
        <v/>
      </c>
      <c r="F127" s="53">
        <f>Subsurface_Live_Data!F125</f>
        <v/>
      </c>
      <c r="G127" s="53">
        <f>Subsurface_Live_Data!I125</f>
        <v/>
      </c>
      <c r="H127" s="53">
        <f>Subsurface_Live_Data!K125</f>
        <v/>
      </c>
      <c r="I127" s="54">
        <f>Subsurface_Live_Data!M125/COS(RADIANS(D127))</f>
        <v/>
      </c>
      <c r="J127" s="54">
        <f>Subsurface_Live_Data!N125/COS(RADIANS(D127))</f>
        <v/>
      </c>
      <c r="K127" s="54">
        <f>Subsurface_Live_Data!O125/COS(RADIANS(D127))</f>
        <v/>
      </c>
      <c r="L127" s="53">
        <f>Inputs!$C$21*K127/(2*Inputs!$C$12*1000000)</f>
        <v/>
      </c>
      <c r="M127" s="53">
        <f>L127*COS(RADIANS(D127))</f>
        <v/>
      </c>
      <c r="N127" s="54">
        <f>L127-H127</f>
        <v/>
      </c>
      <c r="O127" s="55">
        <f>M127-H127</f>
        <v/>
      </c>
      <c r="P127" s="54">
        <f>N127-O127</f>
        <v/>
      </c>
      <c r="Q127" s="53">
        <f>Inputs!$C$21*J127/(2*Inputs!$C$12*1000000)</f>
        <v/>
      </c>
      <c r="R127" s="53">
        <f>Q127*COS(RADIANS(D127))</f>
        <v/>
      </c>
      <c r="S127" s="53">
        <f>Inputs!$C$21*I127/(2*Inputs!$C$12*1000000)*COS(RADIANS(D127))</f>
        <v/>
      </c>
    </row>
    <row r="128">
      <c r="A128" s="53">
        <f>Subsurface_Live_Data!A126</f>
        <v/>
      </c>
      <c r="B128" s="54">
        <f>Model_Data!P126</f>
        <v/>
      </c>
      <c r="C128" s="54">
        <f>ABS(B128)*Inputs!$C$13/2</f>
        <v/>
      </c>
      <c r="D128" s="54">
        <f>DEGREES(ASIN(MIN(1,C128/(Inputs!$C$11*1000))))</f>
        <v/>
      </c>
      <c r="E128" s="54">
        <f>Model_Data!I126</f>
        <v/>
      </c>
      <c r="F128" s="53">
        <f>Subsurface_Live_Data!F126</f>
        <v/>
      </c>
      <c r="G128" s="53">
        <f>Subsurface_Live_Data!I126</f>
        <v/>
      </c>
      <c r="H128" s="53">
        <f>Subsurface_Live_Data!K126</f>
        <v/>
      </c>
      <c r="I128" s="54">
        <f>Subsurface_Live_Data!M126/COS(RADIANS(D128))</f>
        <v/>
      </c>
      <c r="J128" s="54">
        <f>Subsurface_Live_Data!N126/COS(RADIANS(D128))</f>
        <v/>
      </c>
      <c r="K128" s="54">
        <f>Subsurface_Live_Data!O126/COS(RADIANS(D128))</f>
        <v/>
      </c>
      <c r="L128" s="53">
        <f>Inputs!$C$21*K128/(2*Inputs!$C$12*1000000)</f>
        <v/>
      </c>
      <c r="M128" s="53">
        <f>L128*COS(RADIANS(D128))</f>
        <v/>
      </c>
      <c r="N128" s="54">
        <f>L128-H128</f>
        <v/>
      </c>
      <c r="O128" s="55">
        <f>M128-H128</f>
        <v/>
      </c>
      <c r="P128" s="54">
        <f>N128-O128</f>
        <v/>
      </c>
      <c r="Q128" s="53">
        <f>Inputs!$C$21*J128/(2*Inputs!$C$12*1000000)</f>
        <v/>
      </c>
      <c r="R128" s="53">
        <f>Q128*COS(RADIANS(D128))</f>
        <v/>
      </c>
      <c r="S128" s="53">
        <f>Inputs!$C$21*I128/(2*Inputs!$C$12*1000000)*COS(RADIANS(D128))</f>
        <v/>
      </c>
    </row>
    <row r="129">
      <c r="A129" s="53">
        <f>Subsurface_Live_Data!A127</f>
        <v/>
      </c>
      <c r="B129" s="54">
        <f>Model_Data!P127</f>
        <v/>
      </c>
      <c r="C129" s="54">
        <f>ABS(B129)*Inputs!$C$13/2</f>
        <v/>
      </c>
      <c r="D129" s="54">
        <f>DEGREES(ASIN(MIN(1,C129/(Inputs!$C$11*1000))))</f>
        <v/>
      </c>
      <c r="E129" s="54">
        <f>Model_Data!I127</f>
        <v/>
      </c>
      <c r="F129" s="53">
        <f>Subsurface_Live_Data!F127</f>
        <v/>
      </c>
      <c r="G129" s="53">
        <f>Subsurface_Live_Data!I127</f>
        <v/>
      </c>
      <c r="H129" s="53">
        <f>Subsurface_Live_Data!K127</f>
        <v/>
      </c>
      <c r="I129" s="54">
        <f>Subsurface_Live_Data!M127/COS(RADIANS(D129))</f>
        <v/>
      </c>
      <c r="J129" s="54">
        <f>Subsurface_Live_Data!N127/COS(RADIANS(D129))</f>
        <v/>
      </c>
      <c r="K129" s="54">
        <f>Subsurface_Live_Data!O127/COS(RADIANS(D129))</f>
        <v/>
      </c>
      <c r="L129" s="53">
        <f>Inputs!$C$21*K129/(2*Inputs!$C$12*1000000)</f>
        <v/>
      </c>
      <c r="M129" s="53">
        <f>L129*COS(RADIANS(D129))</f>
        <v/>
      </c>
      <c r="N129" s="54">
        <f>L129-H129</f>
        <v/>
      </c>
      <c r="O129" s="55">
        <f>M129-H129</f>
        <v/>
      </c>
      <c r="P129" s="54">
        <f>N129-O129</f>
        <v/>
      </c>
      <c r="Q129" s="53">
        <f>Inputs!$C$21*J129/(2*Inputs!$C$12*1000000)</f>
        <v/>
      </c>
      <c r="R129" s="53">
        <f>Q129*COS(RADIANS(D129))</f>
        <v/>
      </c>
      <c r="S129" s="53">
        <f>Inputs!$C$21*I129/(2*Inputs!$C$12*1000000)*COS(RADIANS(D129))</f>
        <v/>
      </c>
    </row>
    <row r="130">
      <c r="A130" s="53">
        <f>Subsurface_Live_Data!A128</f>
        <v/>
      </c>
      <c r="B130" s="54">
        <f>Model_Data!P128</f>
        <v/>
      </c>
      <c r="C130" s="54">
        <f>ABS(B130)*Inputs!$C$13/2</f>
        <v/>
      </c>
      <c r="D130" s="54">
        <f>DEGREES(ASIN(MIN(1,C130/(Inputs!$C$11*1000))))</f>
        <v/>
      </c>
      <c r="E130" s="54">
        <f>Model_Data!I128</f>
        <v/>
      </c>
      <c r="F130" s="53">
        <f>Subsurface_Live_Data!F128</f>
        <v/>
      </c>
      <c r="G130" s="53">
        <f>Subsurface_Live_Data!I128</f>
        <v/>
      </c>
      <c r="H130" s="53">
        <f>Subsurface_Live_Data!K128</f>
        <v/>
      </c>
      <c r="I130" s="54">
        <f>Subsurface_Live_Data!M128/COS(RADIANS(D130))</f>
        <v/>
      </c>
      <c r="J130" s="54">
        <f>Subsurface_Live_Data!N128/COS(RADIANS(D130))</f>
        <v/>
      </c>
      <c r="K130" s="54">
        <f>Subsurface_Live_Data!O128/COS(RADIANS(D130))</f>
        <v/>
      </c>
      <c r="L130" s="53">
        <f>Inputs!$C$21*K130/(2*Inputs!$C$12*1000000)</f>
        <v/>
      </c>
      <c r="M130" s="53">
        <f>L130*COS(RADIANS(D130))</f>
        <v/>
      </c>
      <c r="N130" s="54">
        <f>L130-H130</f>
        <v/>
      </c>
      <c r="O130" s="55">
        <f>M130-H130</f>
        <v/>
      </c>
      <c r="P130" s="54">
        <f>N130-O130</f>
        <v/>
      </c>
      <c r="Q130" s="53">
        <f>Inputs!$C$21*J130/(2*Inputs!$C$12*1000000)</f>
        <v/>
      </c>
      <c r="R130" s="53">
        <f>Q130*COS(RADIANS(D130))</f>
        <v/>
      </c>
      <c r="S130" s="53">
        <f>Inputs!$C$21*I130/(2*Inputs!$C$12*1000000)*COS(RADIANS(D130))</f>
        <v/>
      </c>
    </row>
    <row r="131">
      <c r="A131" s="53">
        <f>Subsurface_Live_Data!A129</f>
        <v/>
      </c>
      <c r="B131" s="54">
        <f>Model_Data!P129</f>
        <v/>
      </c>
      <c r="C131" s="54">
        <f>ABS(B131)*Inputs!$C$13/2</f>
        <v/>
      </c>
      <c r="D131" s="54">
        <f>DEGREES(ASIN(MIN(1,C131/(Inputs!$C$11*1000))))</f>
        <v/>
      </c>
      <c r="E131" s="54">
        <f>Model_Data!I129</f>
        <v/>
      </c>
      <c r="F131" s="53">
        <f>Subsurface_Live_Data!F129</f>
        <v/>
      </c>
      <c r="G131" s="53">
        <f>Subsurface_Live_Data!I129</f>
        <v/>
      </c>
      <c r="H131" s="53">
        <f>Subsurface_Live_Data!K129</f>
        <v/>
      </c>
      <c r="I131" s="54">
        <f>Subsurface_Live_Data!M129/COS(RADIANS(D131))</f>
        <v/>
      </c>
      <c r="J131" s="54">
        <f>Subsurface_Live_Data!N129/COS(RADIANS(D131))</f>
        <v/>
      </c>
      <c r="K131" s="54">
        <f>Subsurface_Live_Data!O129/COS(RADIANS(D131))</f>
        <v/>
      </c>
      <c r="L131" s="53">
        <f>Inputs!$C$21*K131/(2*Inputs!$C$12*1000000)</f>
        <v/>
      </c>
      <c r="M131" s="53">
        <f>L131*COS(RADIANS(D131))</f>
        <v/>
      </c>
      <c r="N131" s="54">
        <f>L131-H131</f>
        <v/>
      </c>
      <c r="O131" s="55">
        <f>M131-H131</f>
        <v/>
      </c>
      <c r="P131" s="54">
        <f>N131-O131</f>
        <v/>
      </c>
      <c r="Q131" s="53">
        <f>Inputs!$C$21*J131/(2*Inputs!$C$12*1000000)</f>
        <v/>
      </c>
      <c r="R131" s="53">
        <f>Q131*COS(RADIANS(D131))</f>
        <v/>
      </c>
      <c r="S131" s="53">
        <f>Inputs!$C$21*I131/(2*Inputs!$C$12*1000000)*COS(RADIANS(D131))</f>
        <v/>
      </c>
    </row>
    <row r="132">
      <c r="A132" s="53">
        <f>Subsurface_Live_Data!A130</f>
        <v/>
      </c>
      <c r="B132" s="54">
        <f>Model_Data!P130</f>
        <v/>
      </c>
      <c r="C132" s="54">
        <f>ABS(B132)*Inputs!$C$13/2</f>
        <v/>
      </c>
      <c r="D132" s="54">
        <f>DEGREES(ASIN(MIN(1,C132/(Inputs!$C$11*1000))))</f>
        <v/>
      </c>
      <c r="E132" s="54">
        <f>Model_Data!I130</f>
        <v/>
      </c>
      <c r="F132" s="53">
        <f>Subsurface_Live_Data!F130</f>
        <v/>
      </c>
      <c r="G132" s="53">
        <f>Subsurface_Live_Data!I130</f>
        <v/>
      </c>
      <c r="H132" s="53">
        <f>Subsurface_Live_Data!K130</f>
        <v/>
      </c>
      <c r="I132" s="54">
        <f>Subsurface_Live_Data!M130/COS(RADIANS(D132))</f>
        <v/>
      </c>
      <c r="J132" s="54">
        <f>Subsurface_Live_Data!N130/COS(RADIANS(D132))</f>
        <v/>
      </c>
      <c r="K132" s="54">
        <f>Subsurface_Live_Data!O130/COS(RADIANS(D132))</f>
        <v/>
      </c>
      <c r="L132" s="53">
        <f>Inputs!$C$21*K132/(2*Inputs!$C$12*1000000)</f>
        <v/>
      </c>
      <c r="M132" s="53">
        <f>L132*COS(RADIANS(D132))</f>
        <v/>
      </c>
      <c r="N132" s="54">
        <f>L132-H132</f>
        <v/>
      </c>
      <c r="O132" s="55">
        <f>M132-H132</f>
        <v/>
      </c>
      <c r="P132" s="54">
        <f>N132-O132</f>
        <v/>
      </c>
      <c r="Q132" s="53">
        <f>Inputs!$C$21*J132/(2*Inputs!$C$12*1000000)</f>
        <v/>
      </c>
      <c r="R132" s="53">
        <f>Q132*COS(RADIANS(D132))</f>
        <v/>
      </c>
      <c r="S132" s="53">
        <f>Inputs!$C$21*I132/(2*Inputs!$C$12*1000000)*COS(RADIANS(D132))</f>
        <v/>
      </c>
    </row>
    <row r="133">
      <c r="A133" s="53">
        <f>Subsurface_Live_Data!A131</f>
        <v/>
      </c>
      <c r="B133" s="54">
        <f>Model_Data!P131</f>
        <v/>
      </c>
      <c r="C133" s="54">
        <f>ABS(B133)*Inputs!$C$13/2</f>
        <v/>
      </c>
      <c r="D133" s="54">
        <f>DEGREES(ASIN(MIN(1,C133/(Inputs!$C$11*1000))))</f>
        <v/>
      </c>
      <c r="E133" s="54">
        <f>Model_Data!I131</f>
        <v/>
      </c>
      <c r="F133" s="53">
        <f>Subsurface_Live_Data!F131</f>
        <v/>
      </c>
      <c r="G133" s="53">
        <f>Subsurface_Live_Data!I131</f>
        <v/>
      </c>
      <c r="H133" s="53">
        <f>Subsurface_Live_Data!K131</f>
        <v/>
      </c>
      <c r="I133" s="54">
        <f>Subsurface_Live_Data!M131/COS(RADIANS(D133))</f>
        <v/>
      </c>
      <c r="J133" s="54">
        <f>Subsurface_Live_Data!N131/COS(RADIANS(D133))</f>
        <v/>
      </c>
      <c r="K133" s="54">
        <f>Subsurface_Live_Data!O131/COS(RADIANS(D133))</f>
        <v/>
      </c>
      <c r="L133" s="53">
        <f>Inputs!$C$21*K133/(2*Inputs!$C$12*1000000)</f>
        <v/>
      </c>
      <c r="M133" s="53">
        <f>L133*COS(RADIANS(D133))</f>
        <v/>
      </c>
      <c r="N133" s="54">
        <f>L133-H133</f>
        <v/>
      </c>
      <c r="O133" s="55">
        <f>M133-H133</f>
        <v/>
      </c>
      <c r="P133" s="54">
        <f>N133-O133</f>
        <v/>
      </c>
      <c r="Q133" s="53">
        <f>Inputs!$C$21*J133/(2*Inputs!$C$12*1000000)</f>
        <v/>
      </c>
      <c r="R133" s="53">
        <f>Q133*COS(RADIANS(D133))</f>
        <v/>
      </c>
      <c r="S133" s="53">
        <f>Inputs!$C$21*I133/(2*Inputs!$C$12*1000000)*COS(RADIANS(D133))</f>
        <v/>
      </c>
    </row>
    <row r="134">
      <c r="A134" s="53">
        <f>Subsurface_Live_Data!A132</f>
        <v/>
      </c>
      <c r="B134" s="54">
        <f>Model_Data!P132</f>
        <v/>
      </c>
      <c r="C134" s="54">
        <f>ABS(B134)*Inputs!$C$13/2</f>
        <v/>
      </c>
      <c r="D134" s="54">
        <f>DEGREES(ASIN(MIN(1,C134/(Inputs!$C$11*1000))))</f>
        <v/>
      </c>
      <c r="E134" s="54">
        <f>Model_Data!I132</f>
        <v/>
      </c>
      <c r="F134" s="53">
        <f>Subsurface_Live_Data!F132</f>
        <v/>
      </c>
      <c r="G134" s="53">
        <f>Subsurface_Live_Data!I132</f>
        <v/>
      </c>
      <c r="H134" s="53">
        <f>Subsurface_Live_Data!K132</f>
        <v/>
      </c>
      <c r="I134" s="54">
        <f>Subsurface_Live_Data!M132/COS(RADIANS(D134))</f>
        <v/>
      </c>
      <c r="J134" s="54">
        <f>Subsurface_Live_Data!N132/COS(RADIANS(D134))</f>
        <v/>
      </c>
      <c r="K134" s="54">
        <f>Subsurface_Live_Data!O132/COS(RADIANS(D134))</f>
        <v/>
      </c>
      <c r="L134" s="53">
        <f>Inputs!$C$21*K134/(2*Inputs!$C$12*1000000)</f>
        <v/>
      </c>
      <c r="M134" s="53">
        <f>L134*COS(RADIANS(D134))</f>
        <v/>
      </c>
      <c r="N134" s="54">
        <f>L134-H134</f>
        <v/>
      </c>
      <c r="O134" s="55">
        <f>M134-H134</f>
        <v/>
      </c>
      <c r="P134" s="54">
        <f>N134-O134</f>
        <v/>
      </c>
      <c r="Q134" s="53">
        <f>Inputs!$C$21*J134/(2*Inputs!$C$12*1000000)</f>
        <v/>
      </c>
      <c r="R134" s="53">
        <f>Q134*COS(RADIANS(D134))</f>
        <v/>
      </c>
      <c r="S134" s="53">
        <f>Inputs!$C$21*I134/(2*Inputs!$C$12*1000000)*COS(RADIANS(D134))</f>
        <v/>
      </c>
    </row>
    <row r="135">
      <c r="A135" s="53">
        <f>Subsurface_Live_Data!A133</f>
        <v/>
      </c>
      <c r="B135" s="54">
        <f>Model_Data!P133</f>
        <v/>
      </c>
      <c r="C135" s="54">
        <f>ABS(B135)*Inputs!$C$13/2</f>
        <v/>
      </c>
      <c r="D135" s="54">
        <f>DEGREES(ASIN(MIN(1,C135/(Inputs!$C$11*1000))))</f>
        <v/>
      </c>
      <c r="E135" s="54">
        <f>Model_Data!I133</f>
        <v/>
      </c>
      <c r="F135" s="53">
        <f>Subsurface_Live_Data!F133</f>
        <v/>
      </c>
      <c r="G135" s="53">
        <f>Subsurface_Live_Data!I133</f>
        <v/>
      </c>
      <c r="H135" s="53">
        <f>Subsurface_Live_Data!K133</f>
        <v/>
      </c>
      <c r="I135" s="54">
        <f>Subsurface_Live_Data!M133/COS(RADIANS(D135))</f>
        <v/>
      </c>
      <c r="J135" s="54">
        <f>Subsurface_Live_Data!N133/COS(RADIANS(D135))</f>
        <v/>
      </c>
      <c r="K135" s="54">
        <f>Subsurface_Live_Data!O133/COS(RADIANS(D135))</f>
        <v/>
      </c>
      <c r="L135" s="53">
        <f>Inputs!$C$21*K135/(2*Inputs!$C$12*1000000)</f>
        <v/>
      </c>
      <c r="M135" s="53">
        <f>L135*COS(RADIANS(D135))</f>
        <v/>
      </c>
      <c r="N135" s="54">
        <f>L135-H135</f>
        <v/>
      </c>
      <c r="O135" s="55">
        <f>M135-H135</f>
        <v/>
      </c>
      <c r="P135" s="54">
        <f>N135-O135</f>
        <v/>
      </c>
      <c r="Q135" s="53">
        <f>Inputs!$C$21*J135/(2*Inputs!$C$12*1000000)</f>
        <v/>
      </c>
      <c r="R135" s="53">
        <f>Q135*COS(RADIANS(D135))</f>
        <v/>
      </c>
      <c r="S135" s="53">
        <f>Inputs!$C$21*I135/(2*Inputs!$C$12*1000000)*COS(RADIANS(D135))</f>
        <v/>
      </c>
    </row>
    <row r="136">
      <c r="A136" s="53">
        <f>Subsurface_Live_Data!A134</f>
        <v/>
      </c>
      <c r="B136" s="54">
        <f>Model_Data!P134</f>
        <v/>
      </c>
      <c r="C136" s="54">
        <f>ABS(B136)*Inputs!$C$13/2</f>
        <v/>
      </c>
      <c r="D136" s="54">
        <f>DEGREES(ASIN(MIN(1,C136/(Inputs!$C$11*1000))))</f>
        <v/>
      </c>
      <c r="E136" s="54">
        <f>Model_Data!I134</f>
        <v/>
      </c>
      <c r="F136" s="53">
        <f>Subsurface_Live_Data!F134</f>
        <v/>
      </c>
      <c r="G136" s="53">
        <f>Subsurface_Live_Data!I134</f>
        <v/>
      </c>
      <c r="H136" s="53">
        <f>Subsurface_Live_Data!K134</f>
        <v/>
      </c>
      <c r="I136" s="54">
        <f>Subsurface_Live_Data!M134/COS(RADIANS(D136))</f>
        <v/>
      </c>
      <c r="J136" s="54">
        <f>Subsurface_Live_Data!N134/COS(RADIANS(D136))</f>
        <v/>
      </c>
      <c r="K136" s="54">
        <f>Subsurface_Live_Data!O134/COS(RADIANS(D136))</f>
        <v/>
      </c>
      <c r="L136" s="53">
        <f>Inputs!$C$21*K136/(2*Inputs!$C$12*1000000)</f>
        <v/>
      </c>
      <c r="M136" s="53">
        <f>L136*COS(RADIANS(D136))</f>
        <v/>
      </c>
      <c r="N136" s="54">
        <f>L136-H136</f>
        <v/>
      </c>
      <c r="O136" s="55">
        <f>M136-H136</f>
        <v/>
      </c>
      <c r="P136" s="54">
        <f>N136-O136</f>
        <v/>
      </c>
      <c r="Q136" s="53">
        <f>Inputs!$C$21*J136/(2*Inputs!$C$12*1000000)</f>
        <v/>
      </c>
      <c r="R136" s="53">
        <f>Q136*COS(RADIANS(D136))</f>
        <v/>
      </c>
      <c r="S136" s="53">
        <f>Inputs!$C$21*I136/(2*Inputs!$C$12*1000000)*COS(RADIANS(D136))</f>
        <v/>
      </c>
    </row>
    <row r="137">
      <c r="A137" s="53">
        <f>Subsurface_Live_Data!A135</f>
        <v/>
      </c>
      <c r="B137" s="54">
        <f>Model_Data!P135</f>
        <v/>
      </c>
      <c r="C137" s="54">
        <f>ABS(B137)*Inputs!$C$13/2</f>
        <v/>
      </c>
      <c r="D137" s="54">
        <f>DEGREES(ASIN(MIN(1,C137/(Inputs!$C$11*1000))))</f>
        <v/>
      </c>
      <c r="E137" s="54">
        <f>Model_Data!I135</f>
        <v/>
      </c>
      <c r="F137" s="53">
        <f>Subsurface_Live_Data!F135</f>
        <v/>
      </c>
      <c r="G137" s="53">
        <f>Subsurface_Live_Data!I135</f>
        <v/>
      </c>
      <c r="H137" s="53">
        <f>Subsurface_Live_Data!K135</f>
        <v/>
      </c>
      <c r="I137" s="54">
        <f>Subsurface_Live_Data!M135/COS(RADIANS(D137))</f>
        <v/>
      </c>
      <c r="J137" s="54">
        <f>Subsurface_Live_Data!N135/COS(RADIANS(D137))</f>
        <v/>
      </c>
      <c r="K137" s="54">
        <f>Subsurface_Live_Data!O135/COS(RADIANS(D137))</f>
        <v/>
      </c>
      <c r="L137" s="53">
        <f>Inputs!$C$21*K137/(2*Inputs!$C$12*1000000)</f>
        <v/>
      </c>
      <c r="M137" s="53">
        <f>L137*COS(RADIANS(D137))</f>
        <v/>
      </c>
      <c r="N137" s="54">
        <f>L137-H137</f>
        <v/>
      </c>
      <c r="O137" s="55">
        <f>M137-H137</f>
        <v/>
      </c>
      <c r="P137" s="54">
        <f>N137-O137</f>
        <v/>
      </c>
      <c r="Q137" s="53">
        <f>Inputs!$C$21*J137/(2*Inputs!$C$12*1000000)</f>
        <v/>
      </c>
      <c r="R137" s="53">
        <f>Q137*COS(RADIANS(D137))</f>
        <v/>
      </c>
      <c r="S137" s="53">
        <f>Inputs!$C$21*I137/(2*Inputs!$C$12*1000000)*COS(RADIANS(D137))</f>
        <v/>
      </c>
    </row>
    <row r="138">
      <c r="A138" s="53">
        <f>Subsurface_Live_Data!A136</f>
        <v/>
      </c>
      <c r="B138" s="54">
        <f>Model_Data!P136</f>
        <v/>
      </c>
      <c r="C138" s="54">
        <f>ABS(B138)*Inputs!$C$13/2</f>
        <v/>
      </c>
      <c r="D138" s="54">
        <f>DEGREES(ASIN(MIN(1,C138/(Inputs!$C$11*1000))))</f>
        <v/>
      </c>
      <c r="E138" s="54">
        <f>Model_Data!I136</f>
        <v/>
      </c>
      <c r="F138" s="53">
        <f>Subsurface_Live_Data!F136</f>
        <v/>
      </c>
      <c r="G138" s="53">
        <f>Subsurface_Live_Data!I136</f>
        <v/>
      </c>
      <c r="H138" s="53">
        <f>Subsurface_Live_Data!K136</f>
        <v/>
      </c>
      <c r="I138" s="54">
        <f>Subsurface_Live_Data!M136/COS(RADIANS(D138))</f>
        <v/>
      </c>
      <c r="J138" s="54">
        <f>Subsurface_Live_Data!N136/COS(RADIANS(D138))</f>
        <v/>
      </c>
      <c r="K138" s="54">
        <f>Subsurface_Live_Data!O136/COS(RADIANS(D138))</f>
        <v/>
      </c>
      <c r="L138" s="53">
        <f>Inputs!$C$21*K138/(2*Inputs!$C$12*1000000)</f>
        <v/>
      </c>
      <c r="M138" s="53">
        <f>L138*COS(RADIANS(D138))</f>
        <v/>
      </c>
      <c r="N138" s="54">
        <f>L138-H138</f>
        <v/>
      </c>
      <c r="O138" s="55">
        <f>M138-H138</f>
        <v/>
      </c>
      <c r="P138" s="54">
        <f>N138-O138</f>
        <v/>
      </c>
      <c r="Q138" s="53">
        <f>Inputs!$C$21*J138/(2*Inputs!$C$12*1000000)</f>
        <v/>
      </c>
      <c r="R138" s="53">
        <f>Q138*COS(RADIANS(D138))</f>
        <v/>
      </c>
      <c r="S138" s="53">
        <f>Inputs!$C$21*I138/(2*Inputs!$C$12*1000000)*COS(RADIANS(D138))</f>
        <v/>
      </c>
    </row>
    <row r="139">
      <c r="A139" s="53">
        <f>Subsurface_Live_Data!A137</f>
        <v/>
      </c>
      <c r="B139" s="54">
        <f>Model_Data!P137</f>
        <v/>
      </c>
      <c r="C139" s="54">
        <f>ABS(B139)*Inputs!$C$13/2</f>
        <v/>
      </c>
      <c r="D139" s="54">
        <f>DEGREES(ASIN(MIN(1,C139/(Inputs!$C$11*1000))))</f>
        <v/>
      </c>
      <c r="E139" s="54">
        <f>Model_Data!I137</f>
        <v/>
      </c>
      <c r="F139" s="53">
        <f>Subsurface_Live_Data!F137</f>
        <v/>
      </c>
      <c r="G139" s="53">
        <f>Subsurface_Live_Data!I137</f>
        <v/>
      </c>
      <c r="H139" s="53">
        <f>Subsurface_Live_Data!K137</f>
        <v/>
      </c>
      <c r="I139" s="54">
        <f>Subsurface_Live_Data!M137/COS(RADIANS(D139))</f>
        <v/>
      </c>
      <c r="J139" s="54">
        <f>Subsurface_Live_Data!N137/COS(RADIANS(D139))</f>
        <v/>
      </c>
      <c r="K139" s="54">
        <f>Subsurface_Live_Data!O137/COS(RADIANS(D139))</f>
        <v/>
      </c>
      <c r="L139" s="53">
        <f>Inputs!$C$21*K139/(2*Inputs!$C$12*1000000)</f>
        <v/>
      </c>
      <c r="M139" s="53">
        <f>L139*COS(RADIANS(D139))</f>
        <v/>
      </c>
      <c r="N139" s="54">
        <f>L139-H139</f>
        <v/>
      </c>
      <c r="O139" s="55">
        <f>M139-H139</f>
        <v/>
      </c>
      <c r="P139" s="54">
        <f>N139-O139</f>
        <v/>
      </c>
      <c r="Q139" s="53">
        <f>Inputs!$C$21*J139/(2*Inputs!$C$12*1000000)</f>
        <v/>
      </c>
      <c r="R139" s="53">
        <f>Q139*COS(RADIANS(D139))</f>
        <v/>
      </c>
      <c r="S139" s="53">
        <f>Inputs!$C$21*I139/(2*Inputs!$C$12*1000000)*COS(RADIANS(D139))</f>
        <v/>
      </c>
    </row>
    <row r="140">
      <c r="A140" s="53">
        <f>Subsurface_Live_Data!A138</f>
        <v/>
      </c>
      <c r="B140" s="54">
        <f>Model_Data!P138</f>
        <v/>
      </c>
      <c r="C140" s="54">
        <f>ABS(B140)*Inputs!$C$13/2</f>
        <v/>
      </c>
      <c r="D140" s="54">
        <f>DEGREES(ASIN(MIN(1,C140/(Inputs!$C$11*1000))))</f>
        <v/>
      </c>
      <c r="E140" s="54">
        <f>Model_Data!I138</f>
        <v/>
      </c>
      <c r="F140" s="53">
        <f>Subsurface_Live_Data!F138</f>
        <v/>
      </c>
      <c r="G140" s="53">
        <f>Subsurface_Live_Data!I138</f>
        <v/>
      </c>
      <c r="H140" s="53">
        <f>Subsurface_Live_Data!K138</f>
        <v/>
      </c>
      <c r="I140" s="54">
        <f>Subsurface_Live_Data!M138/COS(RADIANS(D140))</f>
        <v/>
      </c>
      <c r="J140" s="54">
        <f>Subsurface_Live_Data!N138/COS(RADIANS(D140))</f>
        <v/>
      </c>
      <c r="K140" s="54">
        <f>Subsurface_Live_Data!O138/COS(RADIANS(D140))</f>
        <v/>
      </c>
      <c r="L140" s="53">
        <f>Inputs!$C$21*K140/(2*Inputs!$C$12*1000000)</f>
        <v/>
      </c>
      <c r="M140" s="53">
        <f>L140*COS(RADIANS(D140))</f>
        <v/>
      </c>
      <c r="N140" s="54">
        <f>L140-H140</f>
        <v/>
      </c>
      <c r="O140" s="55">
        <f>M140-H140</f>
        <v/>
      </c>
      <c r="P140" s="54">
        <f>N140-O140</f>
        <v/>
      </c>
      <c r="Q140" s="53">
        <f>Inputs!$C$21*J140/(2*Inputs!$C$12*1000000)</f>
        <v/>
      </c>
      <c r="R140" s="53">
        <f>Q140*COS(RADIANS(D140))</f>
        <v/>
      </c>
      <c r="S140" s="53">
        <f>Inputs!$C$21*I140/(2*Inputs!$C$12*1000000)*COS(RADIANS(D140))</f>
        <v/>
      </c>
    </row>
    <row r="141">
      <c r="A141" s="53">
        <f>Subsurface_Live_Data!A139</f>
        <v/>
      </c>
      <c r="B141" s="54">
        <f>Model_Data!P139</f>
        <v/>
      </c>
      <c r="C141" s="54">
        <f>ABS(B141)*Inputs!$C$13/2</f>
        <v/>
      </c>
      <c r="D141" s="54">
        <f>DEGREES(ASIN(MIN(1,C141/(Inputs!$C$11*1000))))</f>
        <v/>
      </c>
      <c r="E141" s="54">
        <f>Model_Data!I139</f>
        <v/>
      </c>
      <c r="F141" s="53">
        <f>Subsurface_Live_Data!F139</f>
        <v/>
      </c>
      <c r="G141" s="53">
        <f>Subsurface_Live_Data!I139</f>
        <v/>
      </c>
      <c r="H141" s="53">
        <f>Subsurface_Live_Data!K139</f>
        <v/>
      </c>
      <c r="I141" s="54">
        <f>Subsurface_Live_Data!M139/COS(RADIANS(D141))</f>
        <v/>
      </c>
      <c r="J141" s="54">
        <f>Subsurface_Live_Data!N139/COS(RADIANS(D141))</f>
        <v/>
      </c>
      <c r="K141" s="54">
        <f>Subsurface_Live_Data!O139/COS(RADIANS(D141))</f>
        <v/>
      </c>
      <c r="L141" s="53">
        <f>Inputs!$C$21*K141/(2*Inputs!$C$12*1000000)</f>
        <v/>
      </c>
      <c r="M141" s="53">
        <f>L141*COS(RADIANS(D141))</f>
        <v/>
      </c>
      <c r="N141" s="54">
        <f>L141-H141</f>
        <v/>
      </c>
      <c r="O141" s="55">
        <f>M141-H141</f>
        <v/>
      </c>
      <c r="P141" s="54">
        <f>N141-O141</f>
        <v/>
      </c>
      <c r="Q141" s="53">
        <f>Inputs!$C$21*J141/(2*Inputs!$C$12*1000000)</f>
        <v/>
      </c>
      <c r="R141" s="53">
        <f>Q141*COS(RADIANS(D141))</f>
        <v/>
      </c>
      <c r="S141" s="53">
        <f>Inputs!$C$21*I141/(2*Inputs!$C$12*1000000)*COS(RADIANS(D141))</f>
        <v/>
      </c>
    </row>
    <row r="142">
      <c r="A142" s="53">
        <f>Subsurface_Live_Data!A140</f>
        <v/>
      </c>
      <c r="B142" s="54">
        <f>Model_Data!P140</f>
        <v/>
      </c>
      <c r="C142" s="54">
        <f>ABS(B142)*Inputs!$C$13/2</f>
        <v/>
      </c>
      <c r="D142" s="54">
        <f>DEGREES(ASIN(MIN(1,C142/(Inputs!$C$11*1000))))</f>
        <v/>
      </c>
      <c r="E142" s="54">
        <f>Model_Data!I140</f>
        <v/>
      </c>
      <c r="F142" s="53">
        <f>Subsurface_Live_Data!F140</f>
        <v/>
      </c>
      <c r="G142" s="53">
        <f>Subsurface_Live_Data!I140</f>
        <v/>
      </c>
      <c r="H142" s="53">
        <f>Subsurface_Live_Data!K140</f>
        <v/>
      </c>
      <c r="I142" s="54">
        <f>Subsurface_Live_Data!M140/COS(RADIANS(D142))</f>
        <v/>
      </c>
      <c r="J142" s="54">
        <f>Subsurface_Live_Data!N140/COS(RADIANS(D142))</f>
        <v/>
      </c>
      <c r="K142" s="54">
        <f>Subsurface_Live_Data!O140/COS(RADIANS(D142))</f>
        <v/>
      </c>
      <c r="L142" s="53">
        <f>Inputs!$C$21*K142/(2*Inputs!$C$12*1000000)</f>
        <v/>
      </c>
      <c r="M142" s="53">
        <f>L142*COS(RADIANS(D142))</f>
        <v/>
      </c>
      <c r="N142" s="54">
        <f>L142-H142</f>
        <v/>
      </c>
      <c r="O142" s="55">
        <f>M142-H142</f>
        <v/>
      </c>
      <c r="P142" s="54">
        <f>N142-O142</f>
        <v/>
      </c>
      <c r="Q142" s="53">
        <f>Inputs!$C$21*J142/(2*Inputs!$C$12*1000000)</f>
        <v/>
      </c>
      <c r="R142" s="53">
        <f>Q142*COS(RADIANS(D142))</f>
        <v/>
      </c>
      <c r="S142" s="53">
        <f>Inputs!$C$21*I142/(2*Inputs!$C$12*1000000)*COS(RADIANS(D142))</f>
        <v/>
      </c>
    </row>
    <row r="143">
      <c r="A143" s="53">
        <f>Subsurface_Live_Data!A141</f>
        <v/>
      </c>
      <c r="B143" s="54">
        <f>Model_Data!P141</f>
        <v/>
      </c>
      <c r="C143" s="54">
        <f>ABS(B143)*Inputs!$C$13/2</f>
        <v/>
      </c>
      <c r="D143" s="54">
        <f>DEGREES(ASIN(MIN(1,C143/(Inputs!$C$11*1000))))</f>
        <v/>
      </c>
      <c r="E143" s="54">
        <f>Model_Data!I141</f>
        <v/>
      </c>
      <c r="F143" s="53">
        <f>Subsurface_Live_Data!F141</f>
        <v/>
      </c>
      <c r="G143" s="53">
        <f>Subsurface_Live_Data!I141</f>
        <v/>
      </c>
      <c r="H143" s="53">
        <f>Subsurface_Live_Data!K141</f>
        <v/>
      </c>
      <c r="I143" s="54">
        <f>Subsurface_Live_Data!M141/COS(RADIANS(D143))</f>
        <v/>
      </c>
      <c r="J143" s="54">
        <f>Subsurface_Live_Data!N141/COS(RADIANS(D143))</f>
        <v/>
      </c>
      <c r="K143" s="54">
        <f>Subsurface_Live_Data!O141/COS(RADIANS(D143))</f>
        <v/>
      </c>
      <c r="L143" s="53">
        <f>Inputs!$C$21*K143/(2*Inputs!$C$12*1000000)</f>
        <v/>
      </c>
      <c r="M143" s="53">
        <f>L143*COS(RADIANS(D143))</f>
        <v/>
      </c>
      <c r="N143" s="54">
        <f>L143-H143</f>
        <v/>
      </c>
      <c r="O143" s="55">
        <f>M143-H143</f>
        <v/>
      </c>
      <c r="P143" s="54">
        <f>N143-O143</f>
        <v/>
      </c>
      <c r="Q143" s="53">
        <f>Inputs!$C$21*J143/(2*Inputs!$C$12*1000000)</f>
        <v/>
      </c>
      <c r="R143" s="53">
        <f>Q143*COS(RADIANS(D143))</f>
        <v/>
      </c>
      <c r="S143" s="53">
        <f>Inputs!$C$21*I143/(2*Inputs!$C$12*1000000)*COS(RADIANS(D143))</f>
        <v/>
      </c>
    </row>
    <row r="144">
      <c r="A144" s="53">
        <f>Subsurface_Live_Data!A142</f>
        <v/>
      </c>
      <c r="B144" s="54">
        <f>Model_Data!P142</f>
        <v/>
      </c>
      <c r="C144" s="54">
        <f>ABS(B144)*Inputs!$C$13/2</f>
        <v/>
      </c>
      <c r="D144" s="54">
        <f>DEGREES(ASIN(MIN(1,C144/(Inputs!$C$11*1000))))</f>
        <v/>
      </c>
      <c r="E144" s="54">
        <f>Model_Data!I142</f>
        <v/>
      </c>
      <c r="F144" s="53">
        <f>Subsurface_Live_Data!F142</f>
        <v/>
      </c>
      <c r="G144" s="53">
        <f>Subsurface_Live_Data!I142</f>
        <v/>
      </c>
      <c r="H144" s="53">
        <f>Subsurface_Live_Data!K142</f>
        <v/>
      </c>
      <c r="I144" s="54">
        <f>Subsurface_Live_Data!M142/COS(RADIANS(D144))</f>
        <v/>
      </c>
      <c r="J144" s="54">
        <f>Subsurface_Live_Data!N142/COS(RADIANS(D144))</f>
        <v/>
      </c>
      <c r="K144" s="54">
        <f>Subsurface_Live_Data!O142/COS(RADIANS(D144))</f>
        <v/>
      </c>
      <c r="L144" s="53">
        <f>Inputs!$C$21*K144/(2*Inputs!$C$12*1000000)</f>
        <v/>
      </c>
      <c r="M144" s="53">
        <f>L144*COS(RADIANS(D144))</f>
        <v/>
      </c>
      <c r="N144" s="54">
        <f>L144-H144</f>
        <v/>
      </c>
      <c r="O144" s="55">
        <f>M144-H144</f>
        <v/>
      </c>
      <c r="P144" s="54">
        <f>N144-O144</f>
        <v/>
      </c>
      <c r="Q144" s="53">
        <f>Inputs!$C$21*J144/(2*Inputs!$C$12*1000000)</f>
        <v/>
      </c>
      <c r="R144" s="53">
        <f>Q144*COS(RADIANS(D144))</f>
        <v/>
      </c>
      <c r="S144" s="53">
        <f>Inputs!$C$21*I144/(2*Inputs!$C$12*1000000)*COS(RADIANS(D144))</f>
        <v/>
      </c>
    </row>
    <row r="145">
      <c r="A145" s="53">
        <f>Subsurface_Live_Data!A143</f>
        <v/>
      </c>
      <c r="B145" s="54">
        <f>Model_Data!P143</f>
        <v/>
      </c>
      <c r="C145" s="54">
        <f>ABS(B145)*Inputs!$C$13/2</f>
        <v/>
      </c>
      <c r="D145" s="54">
        <f>DEGREES(ASIN(MIN(1,C145/(Inputs!$C$11*1000))))</f>
        <v/>
      </c>
      <c r="E145" s="54">
        <f>Model_Data!I143</f>
        <v/>
      </c>
      <c r="F145" s="53">
        <f>Subsurface_Live_Data!F143</f>
        <v/>
      </c>
      <c r="G145" s="53">
        <f>Subsurface_Live_Data!I143</f>
        <v/>
      </c>
      <c r="H145" s="53">
        <f>Subsurface_Live_Data!K143</f>
        <v/>
      </c>
      <c r="I145" s="54">
        <f>Subsurface_Live_Data!M143/COS(RADIANS(D145))</f>
        <v/>
      </c>
      <c r="J145" s="54">
        <f>Subsurface_Live_Data!N143/COS(RADIANS(D145))</f>
        <v/>
      </c>
      <c r="K145" s="54">
        <f>Subsurface_Live_Data!O143/COS(RADIANS(D145))</f>
        <v/>
      </c>
      <c r="L145" s="53">
        <f>Inputs!$C$21*K145/(2*Inputs!$C$12*1000000)</f>
        <v/>
      </c>
      <c r="M145" s="53">
        <f>L145*COS(RADIANS(D145))</f>
        <v/>
      </c>
      <c r="N145" s="54">
        <f>L145-H145</f>
        <v/>
      </c>
      <c r="O145" s="55">
        <f>M145-H145</f>
        <v/>
      </c>
      <c r="P145" s="54">
        <f>N145-O145</f>
        <v/>
      </c>
      <c r="Q145" s="53">
        <f>Inputs!$C$21*J145/(2*Inputs!$C$12*1000000)</f>
        <v/>
      </c>
      <c r="R145" s="53">
        <f>Q145*COS(RADIANS(D145))</f>
        <v/>
      </c>
      <c r="S145" s="53">
        <f>Inputs!$C$21*I145/(2*Inputs!$C$12*1000000)*COS(RADIANS(D145))</f>
        <v/>
      </c>
    </row>
    <row r="146">
      <c r="A146" s="53">
        <f>Subsurface_Live_Data!A144</f>
        <v/>
      </c>
      <c r="B146" s="54">
        <f>Model_Data!P144</f>
        <v/>
      </c>
      <c r="C146" s="54">
        <f>ABS(B146)*Inputs!$C$13/2</f>
        <v/>
      </c>
      <c r="D146" s="54">
        <f>DEGREES(ASIN(MIN(1,C146/(Inputs!$C$11*1000))))</f>
        <v/>
      </c>
      <c r="E146" s="54">
        <f>Model_Data!I144</f>
        <v/>
      </c>
      <c r="F146" s="53">
        <f>Subsurface_Live_Data!F144</f>
        <v/>
      </c>
      <c r="G146" s="53">
        <f>Subsurface_Live_Data!I144</f>
        <v/>
      </c>
      <c r="H146" s="53">
        <f>Subsurface_Live_Data!K144</f>
        <v/>
      </c>
      <c r="I146" s="54">
        <f>Subsurface_Live_Data!M144/COS(RADIANS(D146))</f>
        <v/>
      </c>
      <c r="J146" s="54">
        <f>Subsurface_Live_Data!N144/COS(RADIANS(D146))</f>
        <v/>
      </c>
      <c r="K146" s="54">
        <f>Subsurface_Live_Data!O144/COS(RADIANS(D146))</f>
        <v/>
      </c>
      <c r="L146" s="53">
        <f>Inputs!$C$21*K146/(2*Inputs!$C$12*1000000)</f>
        <v/>
      </c>
      <c r="M146" s="53">
        <f>L146*COS(RADIANS(D146))</f>
        <v/>
      </c>
      <c r="N146" s="54">
        <f>L146-H146</f>
        <v/>
      </c>
      <c r="O146" s="55">
        <f>M146-H146</f>
        <v/>
      </c>
      <c r="P146" s="54">
        <f>N146-O146</f>
        <v/>
      </c>
      <c r="Q146" s="53">
        <f>Inputs!$C$21*J146/(2*Inputs!$C$12*1000000)</f>
        <v/>
      </c>
      <c r="R146" s="53">
        <f>Q146*COS(RADIANS(D146))</f>
        <v/>
      </c>
      <c r="S146" s="53">
        <f>Inputs!$C$21*I146/(2*Inputs!$C$12*1000000)*COS(RADIANS(D146))</f>
        <v/>
      </c>
    </row>
    <row r="147">
      <c r="A147" s="53">
        <f>Subsurface_Live_Data!A145</f>
        <v/>
      </c>
      <c r="B147" s="54">
        <f>Model_Data!P145</f>
        <v/>
      </c>
      <c r="C147" s="54">
        <f>ABS(B147)*Inputs!$C$13/2</f>
        <v/>
      </c>
      <c r="D147" s="54">
        <f>DEGREES(ASIN(MIN(1,C147/(Inputs!$C$11*1000))))</f>
        <v/>
      </c>
      <c r="E147" s="54">
        <f>Model_Data!I145</f>
        <v/>
      </c>
      <c r="F147" s="53">
        <f>Subsurface_Live_Data!F145</f>
        <v/>
      </c>
      <c r="G147" s="53">
        <f>Subsurface_Live_Data!I145</f>
        <v/>
      </c>
      <c r="H147" s="53">
        <f>Subsurface_Live_Data!K145</f>
        <v/>
      </c>
      <c r="I147" s="54">
        <f>Subsurface_Live_Data!M145/COS(RADIANS(D147))</f>
        <v/>
      </c>
      <c r="J147" s="54">
        <f>Subsurface_Live_Data!N145/COS(RADIANS(D147))</f>
        <v/>
      </c>
      <c r="K147" s="54">
        <f>Subsurface_Live_Data!O145/COS(RADIANS(D147))</f>
        <v/>
      </c>
      <c r="L147" s="53">
        <f>Inputs!$C$21*K147/(2*Inputs!$C$12*1000000)</f>
        <v/>
      </c>
      <c r="M147" s="53">
        <f>L147*COS(RADIANS(D147))</f>
        <v/>
      </c>
      <c r="N147" s="54">
        <f>L147-H147</f>
        <v/>
      </c>
      <c r="O147" s="55">
        <f>M147-H147</f>
        <v/>
      </c>
      <c r="P147" s="54">
        <f>N147-O147</f>
        <v/>
      </c>
      <c r="Q147" s="53">
        <f>Inputs!$C$21*J147/(2*Inputs!$C$12*1000000)</f>
        <v/>
      </c>
      <c r="R147" s="53">
        <f>Q147*COS(RADIANS(D147))</f>
        <v/>
      </c>
      <c r="S147" s="53">
        <f>Inputs!$C$21*I147/(2*Inputs!$C$12*1000000)*COS(RADIANS(D147))</f>
        <v/>
      </c>
    </row>
    <row r="148">
      <c r="A148" s="53">
        <f>Subsurface_Live_Data!A146</f>
        <v/>
      </c>
      <c r="B148" s="54">
        <f>Model_Data!P146</f>
        <v/>
      </c>
      <c r="C148" s="54">
        <f>ABS(B148)*Inputs!$C$13/2</f>
        <v/>
      </c>
      <c r="D148" s="54">
        <f>DEGREES(ASIN(MIN(1,C148/(Inputs!$C$11*1000))))</f>
        <v/>
      </c>
      <c r="E148" s="54">
        <f>Model_Data!I146</f>
        <v/>
      </c>
      <c r="F148" s="53">
        <f>Subsurface_Live_Data!F146</f>
        <v/>
      </c>
      <c r="G148" s="53">
        <f>Subsurface_Live_Data!I146</f>
        <v/>
      </c>
      <c r="H148" s="53">
        <f>Subsurface_Live_Data!K146</f>
        <v/>
      </c>
      <c r="I148" s="54">
        <f>Subsurface_Live_Data!M146/COS(RADIANS(D148))</f>
        <v/>
      </c>
      <c r="J148" s="54">
        <f>Subsurface_Live_Data!N146/COS(RADIANS(D148))</f>
        <v/>
      </c>
      <c r="K148" s="54">
        <f>Subsurface_Live_Data!O146/COS(RADIANS(D148))</f>
        <v/>
      </c>
      <c r="L148" s="53">
        <f>Inputs!$C$21*K148/(2*Inputs!$C$12*1000000)</f>
        <v/>
      </c>
      <c r="M148" s="53">
        <f>L148*COS(RADIANS(D148))</f>
        <v/>
      </c>
      <c r="N148" s="54">
        <f>L148-H148</f>
        <v/>
      </c>
      <c r="O148" s="55">
        <f>M148-H148</f>
        <v/>
      </c>
      <c r="P148" s="54">
        <f>N148-O148</f>
        <v/>
      </c>
      <c r="Q148" s="53">
        <f>Inputs!$C$21*J148/(2*Inputs!$C$12*1000000)</f>
        <v/>
      </c>
      <c r="R148" s="53">
        <f>Q148*COS(RADIANS(D148))</f>
        <v/>
      </c>
      <c r="S148" s="53">
        <f>Inputs!$C$21*I148/(2*Inputs!$C$12*1000000)*COS(RADIANS(D148))</f>
        <v/>
      </c>
    </row>
    <row r="149">
      <c r="A149" s="53">
        <f>Subsurface_Live_Data!A147</f>
        <v/>
      </c>
      <c r="B149" s="54">
        <f>Model_Data!P147</f>
        <v/>
      </c>
      <c r="C149" s="54">
        <f>ABS(B149)*Inputs!$C$13/2</f>
        <v/>
      </c>
      <c r="D149" s="54">
        <f>DEGREES(ASIN(MIN(1,C149/(Inputs!$C$11*1000))))</f>
        <v/>
      </c>
      <c r="E149" s="54">
        <f>Model_Data!I147</f>
        <v/>
      </c>
      <c r="F149" s="53">
        <f>Subsurface_Live_Data!F147</f>
        <v/>
      </c>
      <c r="G149" s="53">
        <f>Subsurface_Live_Data!I147</f>
        <v/>
      </c>
      <c r="H149" s="53">
        <f>Subsurface_Live_Data!K147</f>
        <v/>
      </c>
      <c r="I149" s="54">
        <f>Subsurface_Live_Data!M147/COS(RADIANS(D149))</f>
        <v/>
      </c>
      <c r="J149" s="54">
        <f>Subsurface_Live_Data!N147/COS(RADIANS(D149))</f>
        <v/>
      </c>
      <c r="K149" s="54">
        <f>Subsurface_Live_Data!O147/COS(RADIANS(D149))</f>
        <v/>
      </c>
      <c r="L149" s="53">
        <f>Inputs!$C$21*K149/(2*Inputs!$C$12*1000000)</f>
        <v/>
      </c>
      <c r="M149" s="53">
        <f>L149*COS(RADIANS(D149))</f>
        <v/>
      </c>
      <c r="N149" s="54">
        <f>L149-H149</f>
        <v/>
      </c>
      <c r="O149" s="55">
        <f>M149-H149</f>
        <v/>
      </c>
      <c r="P149" s="54">
        <f>N149-O149</f>
        <v/>
      </c>
      <c r="Q149" s="53">
        <f>Inputs!$C$21*J149/(2*Inputs!$C$12*1000000)</f>
        <v/>
      </c>
      <c r="R149" s="53">
        <f>Q149*COS(RADIANS(D149))</f>
        <v/>
      </c>
      <c r="S149" s="53">
        <f>Inputs!$C$21*I149/(2*Inputs!$C$12*1000000)*COS(RADIANS(D149))</f>
        <v/>
      </c>
    </row>
    <row r="150">
      <c r="A150" s="53">
        <f>Subsurface_Live_Data!A148</f>
        <v/>
      </c>
      <c r="B150" s="54">
        <f>Model_Data!P148</f>
        <v/>
      </c>
      <c r="C150" s="54">
        <f>ABS(B150)*Inputs!$C$13/2</f>
        <v/>
      </c>
      <c r="D150" s="54">
        <f>DEGREES(ASIN(MIN(1,C150/(Inputs!$C$11*1000))))</f>
        <v/>
      </c>
      <c r="E150" s="54">
        <f>Model_Data!I148</f>
        <v/>
      </c>
      <c r="F150" s="53">
        <f>Subsurface_Live_Data!F148</f>
        <v/>
      </c>
      <c r="G150" s="53">
        <f>Subsurface_Live_Data!I148</f>
        <v/>
      </c>
      <c r="H150" s="53">
        <f>Subsurface_Live_Data!K148</f>
        <v/>
      </c>
      <c r="I150" s="54">
        <f>Subsurface_Live_Data!M148/COS(RADIANS(D150))</f>
        <v/>
      </c>
      <c r="J150" s="54">
        <f>Subsurface_Live_Data!N148/COS(RADIANS(D150))</f>
        <v/>
      </c>
      <c r="K150" s="54">
        <f>Subsurface_Live_Data!O148/COS(RADIANS(D150))</f>
        <v/>
      </c>
      <c r="L150" s="53">
        <f>Inputs!$C$21*K150/(2*Inputs!$C$12*1000000)</f>
        <v/>
      </c>
      <c r="M150" s="53">
        <f>L150*COS(RADIANS(D150))</f>
        <v/>
      </c>
      <c r="N150" s="54">
        <f>L150-H150</f>
        <v/>
      </c>
      <c r="O150" s="55">
        <f>M150-H150</f>
        <v/>
      </c>
      <c r="P150" s="54">
        <f>N150-O150</f>
        <v/>
      </c>
      <c r="Q150" s="53">
        <f>Inputs!$C$21*J150/(2*Inputs!$C$12*1000000)</f>
        <v/>
      </c>
      <c r="R150" s="53">
        <f>Q150*COS(RADIANS(D150))</f>
        <v/>
      </c>
      <c r="S150" s="53">
        <f>Inputs!$C$21*I150/(2*Inputs!$C$12*1000000)*COS(RADIANS(D150))</f>
        <v/>
      </c>
    </row>
    <row r="151">
      <c r="A151" s="53">
        <f>Subsurface_Live_Data!A149</f>
        <v/>
      </c>
      <c r="B151" s="54">
        <f>Model_Data!P149</f>
        <v/>
      </c>
      <c r="C151" s="54">
        <f>ABS(B151)*Inputs!$C$13/2</f>
        <v/>
      </c>
      <c r="D151" s="54">
        <f>DEGREES(ASIN(MIN(1,C151/(Inputs!$C$11*1000))))</f>
        <v/>
      </c>
      <c r="E151" s="54">
        <f>Model_Data!I149</f>
        <v/>
      </c>
      <c r="F151" s="53">
        <f>Subsurface_Live_Data!F149</f>
        <v/>
      </c>
      <c r="G151" s="53">
        <f>Subsurface_Live_Data!I149</f>
        <v/>
      </c>
      <c r="H151" s="53">
        <f>Subsurface_Live_Data!K149</f>
        <v/>
      </c>
      <c r="I151" s="54">
        <f>Subsurface_Live_Data!M149/COS(RADIANS(D151))</f>
        <v/>
      </c>
      <c r="J151" s="54">
        <f>Subsurface_Live_Data!N149/COS(RADIANS(D151))</f>
        <v/>
      </c>
      <c r="K151" s="54">
        <f>Subsurface_Live_Data!O149/COS(RADIANS(D151))</f>
        <v/>
      </c>
      <c r="L151" s="53">
        <f>Inputs!$C$21*K151/(2*Inputs!$C$12*1000000)</f>
        <v/>
      </c>
      <c r="M151" s="53">
        <f>L151*COS(RADIANS(D151))</f>
        <v/>
      </c>
      <c r="N151" s="54">
        <f>L151-H151</f>
        <v/>
      </c>
      <c r="O151" s="55">
        <f>M151-H151</f>
        <v/>
      </c>
      <c r="P151" s="54">
        <f>N151-O151</f>
        <v/>
      </c>
      <c r="Q151" s="53">
        <f>Inputs!$C$21*J151/(2*Inputs!$C$12*1000000)</f>
        <v/>
      </c>
      <c r="R151" s="53">
        <f>Q151*COS(RADIANS(D151))</f>
        <v/>
      </c>
      <c r="S151" s="53">
        <f>Inputs!$C$21*I151/(2*Inputs!$C$12*1000000)*COS(RADIANS(D151))</f>
        <v/>
      </c>
    </row>
    <row r="152">
      <c r="A152" s="53">
        <f>Subsurface_Live_Data!A150</f>
        <v/>
      </c>
      <c r="B152" s="54">
        <f>Model_Data!P150</f>
        <v/>
      </c>
      <c r="C152" s="54">
        <f>ABS(B152)*Inputs!$C$13/2</f>
        <v/>
      </c>
      <c r="D152" s="54">
        <f>DEGREES(ASIN(MIN(1,C152/(Inputs!$C$11*1000))))</f>
        <v/>
      </c>
      <c r="E152" s="54">
        <f>Model_Data!I150</f>
        <v/>
      </c>
      <c r="F152" s="53">
        <f>Subsurface_Live_Data!F150</f>
        <v/>
      </c>
      <c r="G152" s="53">
        <f>Subsurface_Live_Data!I150</f>
        <v/>
      </c>
      <c r="H152" s="53">
        <f>Subsurface_Live_Data!K150</f>
        <v/>
      </c>
      <c r="I152" s="54">
        <f>Subsurface_Live_Data!M150/COS(RADIANS(D152))</f>
        <v/>
      </c>
      <c r="J152" s="54">
        <f>Subsurface_Live_Data!N150/COS(RADIANS(D152))</f>
        <v/>
      </c>
      <c r="K152" s="54">
        <f>Subsurface_Live_Data!O150/COS(RADIANS(D152))</f>
        <v/>
      </c>
      <c r="L152" s="53">
        <f>Inputs!$C$21*K152/(2*Inputs!$C$12*1000000)</f>
        <v/>
      </c>
      <c r="M152" s="53">
        <f>L152*COS(RADIANS(D152))</f>
        <v/>
      </c>
      <c r="N152" s="54">
        <f>L152-H152</f>
        <v/>
      </c>
      <c r="O152" s="55">
        <f>M152-H152</f>
        <v/>
      </c>
      <c r="P152" s="54">
        <f>N152-O152</f>
        <v/>
      </c>
      <c r="Q152" s="53">
        <f>Inputs!$C$21*J152/(2*Inputs!$C$12*1000000)</f>
        <v/>
      </c>
      <c r="R152" s="53">
        <f>Q152*COS(RADIANS(D152))</f>
        <v/>
      </c>
      <c r="S152" s="53">
        <f>Inputs!$C$21*I152/(2*Inputs!$C$12*1000000)*COS(RADIANS(D152))</f>
        <v/>
      </c>
    </row>
    <row r="153">
      <c r="A153" s="53">
        <f>Subsurface_Live_Data!A151</f>
        <v/>
      </c>
      <c r="B153" s="54">
        <f>Model_Data!P151</f>
        <v/>
      </c>
      <c r="C153" s="54">
        <f>ABS(B153)*Inputs!$C$13/2</f>
        <v/>
      </c>
      <c r="D153" s="54">
        <f>DEGREES(ASIN(MIN(1,C153/(Inputs!$C$11*1000))))</f>
        <v/>
      </c>
      <c r="E153" s="54">
        <f>Model_Data!I151</f>
        <v/>
      </c>
      <c r="F153" s="53">
        <f>Subsurface_Live_Data!F151</f>
        <v/>
      </c>
      <c r="G153" s="53">
        <f>Subsurface_Live_Data!I151</f>
        <v/>
      </c>
      <c r="H153" s="53">
        <f>Subsurface_Live_Data!K151</f>
        <v/>
      </c>
      <c r="I153" s="54">
        <f>Subsurface_Live_Data!M151/COS(RADIANS(D153))</f>
        <v/>
      </c>
      <c r="J153" s="54">
        <f>Subsurface_Live_Data!N151/COS(RADIANS(D153))</f>
        <v/>
      </c>
      <c r="K153" s="54">
        <f>Subsurface_Live_Data!O151/COS(RADIANS(D153))</f>
        <v/>
      </c>
      <c r="L153" s="53">
        <f>Inputs!$C$21*K153/(2*Inputs!$C$12*1000000)</f>
        <v/>
      </c>
      <c r="M153" s="53">
        <f>L153*COS(RADIANS(D153))</f>
        <v/>
      </c>
      <c r="N153" s="54">
        <f>L153-H153</f>
        <v/>
      </c>
      <c r="O153" s="55">
        <f>M153-H153</f>
        <v/>
      </c>
      <c r="P153" s="54">
        <f>N153-O153</f>
        <v/>
      </c>
      <c r="Q153" s="53">
        <f>Inputs!$C$21*J153/(2*Inputs!$C$12*1000000)</f>
        <v/>
      </c>
      <c r="R153" s="53">
        <f>Q153*COS(RADIANS(D153))</f>
        <v/>
      </c>
      <c r="S153" s="53">
        <f>Inputs!$C$21*I153/(2*Inputs!$C$12*1000000)*COS(RADIANS(D153))</f>
        <v/>
      </c>
    </row>
    <row r="154">
      <c r="A154" s="53">
        <f>Subsurface_Live_Data!A152</f>
        <v/>
      </c>
      <c r="B154" s="54">
        <f>Model_Data!P152</f>
        <v/>
      </c>
      <c r="C154" s="54">
        <f>ABS(B154)*Inputs!$C$13/2</f>
        <v/>
      </c>
      <c r="D154" s="54">
        <f>DEGREES(ASIN(MIN(1,C154/(Inputs!$C$11*1000))))</f>
        <v/>
      </c>
      <c r="E154" s="54">
        <f>Model_Data!I152</f>
        <v/>
      </c>
      <c r="F154" s="53">
        <f>Subsurface_Live_Data!F152</f>
        <v/>
      </c>
      <c r="G154" s="53">
        <f>Subsurface_Live_Data!I152</f>
        <v/>
      </c>
      <c r="H154" s="53">
        <f>Subsurface_Live_Data!K152</f>
        <v/>
      </c>
      <c r="I154" s="54">
        <f>Subsurface_Live_Data!M152/COS(RADIANS(D154))</f>
        <v/>
      </c>
      <c r="J154" s="54">
        <f>Subsurface_Live_Data!N152/COS(RADIANS(D154))</f>
        <v/>
      </c>
      <c r="K154" s="54">
        <f>Subsurface_Live_Data!O152/COS(RADIANS(D154))</f>
        <v/>
      </c>
      <c r="L154" s="53">
        <f>Inputs!$C$21*K154/(2*Inputs!$C$12*1000000)</f>
        <v/>
      </c>
      <c r="M154" s="53">
        <f>L154*COS(RADIANS(D154))</f>
        <v/>
      </c>
      <c r="N154" s="54">
        <f>L154-H154</f>
        <v/>
      </c>
      <c r="O154" s="55">
        <f>M154-H154</f>
        <v/>
      </c>
      <c r="P154" s="54">
        <f>N154-O154</f>
        <v/>
      </c>
      <c r="Q154" s="53">
        <f>Inputs!$C$21*J154/(2*Inputs!$C$12*1000000)</f>
        <v/>
      </c>
      <c r="R154" s="53">
        <f>Q154*COS(RADIANS(D154))</f>
        <v/>
      </c>
      <c r="S154" s="53">
        <f>Inputs!$C$21*I154/(2*Inputs!$C$12*1000000)*COS(RADIANS(D154))</f>
        <v/>
      </c>
    </row>
    <row r="155">
      <c r="A155" s="53">
        <f>Subsurface_Live_Data!A153</f>
        <v/>
      </c>
      <c r="B155" s="54">
        <f>Model_Data!P153</f>
        <v/>
      </c>
      <c r="C155" s="54">
        <f>ABS(B155)*Inputs!$C$13/2</f>
        <v/>
      </c>
      <c r="D155" s="54">
        <f>DEGREES(ASIN(MIN(1,C155/(Inputs!$C$11*1000))))</f>
        <v/>
      </c>
      <c r="E155" s="54">
        <f>Model_Data!I153</f>
        <v/>
      </c>
      <c r="F155" s="53">
        <f>Subsurface_Live_Data!F153</f>
        <v/>
      </c>
      <c r="G155" s="53">
        <f>Subsurface_Live_Data!I153</f>
        <v/>
      </c>
      <c r="H155" s="53">
        <f>Subsurface_Live_Data!K153</f>
        <v/>
      </c>
      <c r="I155" s="54">
        <f>Subsurface_Live_Data!M153/COS(RADIANS(D155))</f>
        <v/>
      </c>
      <c r="J155" s="54">
        <f>Subsurface_Live_Data!N153/COS(RADIANS(D155))</f>
        <v/>
      </c>
      <c r="K155" s="54">
        <f>Subsurface_Live_Data!O153/COS(RADIANS(D155))</f>
        <v/>
      </c>
      <c r="L155" s="53">
        <f>Inputs!$C$21*K155/(2*Inputs!$C$12*1000000)</f>
        <v/>
      </c>
      <c r="M155" s="53">
        <f>L155*COS(RADIANS(D155))</f>
        <v/>
      </c>
      <c r="N155" s="54">
        <f>L155-H155</f>
        <v/>
      </c>
      <c r="O155" s="55">
        <f>M155-H155</f>
        <v/>
      </c>
      <c r="P155" s="54">
        <f>N155-O155</f>
        <v/>
      </c>
      <c r="Q155" s="53">
        <f>Inputs!$C$21*J155/(2*Inputs!$C$12*1000000)</f>
        <v/>
      </c>
      <c r="R155" s="53">
        <f>Q155*COS(RADIANS(D155))</f>
        <v/>
      </c>
      <c r="S155" s="53">
        <f>Inputs!$C$21*I155/(2*Inputs!$C$12*1000000)*COS(RADIANS(D155))</f>
        <v/>
      </c>
    </row>
    <row r="156">
      <c r="A156" s="53">
        <f>Subsurface_Live_Data!A154</f>
        <v/>
      </c>
      <c r="B156" s="54">
        <f>Model_Data!P154</f>
        <v/>
      </c>
      <c r="C156" s="54">
        <f>ABS(B156)*Inputs!$C$13/2</f>
        <v/>
      </c>
      <c r="D156" s="54">
        <f>DEGREES(ASIN(MIN(1,C156/(Inputs!$C$11*1000))))</f>
        <v/>
      </c>
      <c r="E156" s="54">
        <f>Model_Data!I154</f>
        <v/>
      </c>
      <c r="F156" s="53">
        <f>Subsurface_Live_Data!F154</f>
        <v/>
      </c>
      <c r="G156" s="53">
        <f>Subsurface_Live_Data!I154</f>
        <v/>
      </c>
      <c r="H156" s="53">
        <f>Subsurface_Live_Data!K154</f>
        <v/>
      </c>
      <c r="I156" s="54">
        <f>Subsurface_Live_Data!M154/COS(RADIANS(D156))</f>
        <v/>
      </c>
      <c r="J156" s="54">
        <f>Subsurface_Live_Data!N154/COS(RADIANS(D156))</f>
        <v/>
      </c>
      <c r="K156" s="54">
        <f>Subsurface_Live_Data!O154/COS(RADIANS(D156))</f>
        <v/>
      </c>
      <c r="L156" s="53">
        <f>Inputs!$C$21*K156/(2*Inputs!$C$12*1000000)</f>
        <v/>
      </c>
      <c r="M156" s="53">
        <f>L156*COS(RADIANS(D156))</f>
        <v/>
      </c>
      <c r="N156" s="54">
        <f>L156-H156</f>
        <v/>
      </c>
      <c r="O156" s="55">
        <f>M156-H156</f>
        <v/>
      </c>
      <c r="P156" s="54">
        <f>N156-O156</f>
        <v/>
      </c>
      <c r="Q156" s="53">
        <f>Inputs!$C$21*J156/(2*Inputs!$C$12*1000000)</f>
        <v/>
      </c>
      <c r="R156" s="53">
        <f>Q156*COS(RADIANS(D156))</f>
        <v/>
      </c>
      <c r="S156" s="53">
        <f>Inputs!$C$21*I156/(2*Inputs!$C$12*1000000)*COS(RADIANS(D156))</f>
        <v/>
      </c>
    </row>
    <row r="157">
      <c r="A157" s="53">
        <f>Subsurface_Live_Data!A155</f>
        <v/>
      </c>
      <c r="B157" s="54">
        <f>Model_Data!P155</f>
        <v/>
      </c>
      <c r="C157" s="54">
        <f>ABS(B157)*Inputs!$C$13/2</f>
        <v/>
      </c>
      <c r="D157" s="54">
        <f>DEGREES(ASIN(MIN(1,C157/(Inputs!$C$11*1000))))</f>
        <v/>
      </c>
      <c r="E157" s="54">
        <f>Model_Data!I155</f>
        <v/>
      </c>
      <c r="F157" s="53">
        <f>Subsurface_Live_Data!F155</f>
        <v/>
      </c>
      <c r="G157" s="53">
        <f>Subsurface_Live_Data!I155</f>
        <v/>
      </c>
      <c r="H157" s="53">
        <f>Subsurface_Live_Data!K155</f>
        <v/>
      </c>
      <c r="I157" s="54">
        <f>Subsurface_Live_Data!M155/COS(RADIANS(D157))</f>
        <v/>
      </c>
      <c r="J157" s="54">
        <f>Subsurface_Live_Data!N155/COS(RADIANS(D157))</f>
        <v/>
      </c>
      <c r="K157" s="54">
        <f>Subsurface_Live_Data!O155/COS(RADIANS(D157))</f>
        <v/>
      </c>
      <c r="L157" s="53">
        <f>Inputs!$C$21*K157/(2*Inputs!$C$12*1000000)</f>
        <v/>
      </c>
      <c r="M157" s="53">
        <f>L157*COS(RADIANS(D157))</f>
        <v/>
      </c>
      <c r="N157" s="54">
        <f>L157-H157</f>
        <v/>
      </c>
      <c r="O157" s="55">
        <f>M157-H157</f>
        <v/>
      </c>
      <c r="P157" s="54">
        <f>N157-O157</f>
        <v/>
      </c>
      <c r="Q157" s="53">
        <f>Inputs!$C$21*J157/(2*Inputs!$C$12*1000000)</f>
        <v/>
      </c>
      <c r="R157" s="53">
        <f>Q157*COS(RADIANS(D157))</f>
        <v/>
      </c>
      <c r="S157" s="53">
        <f>Inputs!$C$21*I157/(2*Inputs!$C$12*1000000)*COS(RADIANS(D157))</f>
        <v/>
      </c>
    </row>
    <row r="158">
      <c r="A158" s="53">
        <f>Subsurface_Live_Data!A156</f>
        <v/>
      </c>
      <c r="B158" s="54">
        <f>Model_Data!P156</f>
        <v/>
      </c>
      <c r="C158" s="54">
        <f>ABS(B158)*Inputs!$C$13/2</f>
        <v/>
      </c>
      <c r="D158" s="54">
        <f>DEGREES(ASIN(MIN(1,C158/(Inputs!$C$11*1000))))</f>
        <v/>
      </c>
      <c r="E158" s="54">
        <f>Model_Data!I156</f>
        <v/>
      </c>
      <c r="F158" s="53">
        <f>Subsurface_Live_Data!F156</f>
        <v/>
      </c>
      <c r="G158" s="53">
        <f>Subsurface_Live_Data!I156</f>
        <v/>
      </c>
      <c r="H158" s="53">
        <f>Subsurface_Live_Data!K156</f>
        <v/>
      </c>
      <c r="I158" s="54">
        <f>Subsurface_Live_Data!M156/COS(RADIANS(D158))</f>
        <v/>
      </c>
      <c r="J158" s="54">
        <f>Subsurface_Live_Data!N156/COS(RADIANS(D158))</f>
        <v/>
      </c>
      <c r="K158" s="54">
        <f>Subsurface_Live_Data!O156/COS(RADIANS(D158))</f>
        <v/>
      </c>
      <c r="L158" s="53">
        <f>Inputs!$C$21*K158/(2*Inputs!$C$12*1000000)</f>
        <v/>
      </c>
      <c r="M158" s="53">
        <f>L158*COS(RADIANS(D158))</f>
        <v/>
      </c>
      <c r="N158" s="54">
        <f>L158-H158</f>
        <v/>
      </c>
      <c r="O158" s="55">
        <f>M158-H158</f>
        <v/>
      </c>
      <c r="P158" s="54">
        <f>N158-O158</f>
        <v/>
      </c>
      <c r="Q158" s="53">
        <f>Inputs!$C$21*J158/(2*Inputs!$C$12*1000000)</f>
        <v/>
      </c>
      <c r="R158" s="53">
        <f>Q158*COS(RADIANS(D158))</f>
        <v/>
      </c>
      <c r="S158" s="53">
        <f>Inputs!$C$21*I158/(2*Inputs!$C$12*1000000)*COS(RADIANS(D158))</f>
        <v/>
      </c>
    </row>
    <row r="159">
      <c r="A159" s="53">
        <f>Subsurface_Live_Data!A157</f>
        <v/>
      </c>
      <c r="B159" s="54">
        <f>Model_Data!P157</f>
        <v/>
      </c>
      <c r="C159" s="54">
        <f>ABS(B159)*Inputs!$C$13/2</f>
        <v/>
      </c>
      <c r="D159" s="54">
        <f>DEGREES(ASIN(MIN(1,C159/(Inputs!$C$11*1000))))</f>
        <v/>
      </c>
      <c r="E159" s="54">
        <f>Model_Data!I157</f>
        <v/>
      </c>
      <c r="F159" s="53">
        <f>Subsurface_Live_Data!F157</f>
        <v/>
      </c>
      <c r="G159" s="53">
        <f>Subsurface_Live_Data!I157</f>
        <v/>
      </c>
      <c r="H159" s="53">
        <f>Subsurface_Live_Data!K157</f>
        <v/>
      </c>
      <c r="I159" s="54">
        <f>Subsurface_Live_Data!M157/COS(RADIANS(D159))</f>
        <v/>
      </c>
      <c r="J159" s="54">
        <f>Subsurface_Live_Data!N157/COS(RADIANS(D159))</f>
        <v/>
      </c>
      <c r="K159" s="54">
        <f>Subsurface_Live_Data!O157/COS(RADIANS(D159))</f>
        <v/>
      </c>
      <c r="L159" s="53">
        <f>Inputs!$C$21*K159/(2*Inputs!$C$12*1000000)</f>
        <v/>
      </c>
      <c r="M159" s="53">
        <f>L159*COS(RADIANS(D159))</f>
        <v/>
      </c>
      <c r="N159" s="54">
        <f>L159-H159</f>
        <v/>
      </c>
      <c r="O159" s="55">
        <f>M159-H159</f>
        <v/>
      </c>
      <c r="P159" s="54">
        <f>N159-O159</f>
        <v/>
      </c>
      <c r="Q159" s="53">
        <f>Inputs!$C$21*J159/(2*Inputs!$C$12*1000000)</f>
        <v/>
      </c>
      <c r="R159" s="53">
        <f>Q159*COS(RADIANS(D159))</f>
        <v/>
      </c>
      <c r="S159" s="53">
        <f>Inputs!$C$21*I159/(2*Inputs!$C$12*1000000)*COS(RADIANS(D159))</f>
        <v/>
      </c>
    </row>
    <row r="160">
      <c r="A160" s="53">
        <f>Subsurface_Live_Data!A158</f>
        <v/>
      </c>
      <c r="B160" s="54">
        <f>Model_Data!P158</f>
        <v/>
      </c>
      <c r="C160" s="54">
        <f>ABS(B160)*Inputs!$C$13/2</f>
        <v/>
      </c>
      <c r="D160" s="54">
        <f>DEGREES(ASIN(MIN(1,C160/(Inputs!$C$11*1000))))</f>
        <v/>
      </c>
      <c r="E160" s="54">
        <f>Model_Data!I158</f>
        <v/>
      </c>
      <c r="F160" s="53">
        <f>Subsurface_Live_Data!F158</f>
        <v/>
      </c>
      <c r="G160" s="53">
        <f>Subsurface_Live_Data!I158</f>
        <v/>
      </c>
      <c r="H160" s="53">
        <f>Subsurface_Live_Data!K158</f>
        <v/>
      </c>
      <c r="I160" s="54">
        <f>Subsurface_Live_Data!M158/COS(RADIANS(D160))</f>
        <v/>
      </c>
      <c r="J160" s="54">
        <f>Subsurface_Live_Data!N158/COS(RADIANS(D160))</f>
        <v/>
      </c>
      <c r="K160" s="54">
        <f>Subsurface_Live_Data!O158/COS(RADIANS(D160))</f>
        <v/>
      </c>
      <c r="L160" s="53">
        <f>Inputs!$C$21*K160/(2*Inputs!$C$12*1000000)</f>
        <v/>
      </c>
      <c r="M160" s="53">
        <f>L160*COS(RADIANS(D160))</f>
        <v/>
      </c>
      <c r="N160" s="54">
        <f>L160-H160</f>
        <v/>
      </c>
      <c r="O160" s="55">
        <f>M160-H160</f>
        <v/>
      </c>
      <c r="P160" s="54">
        <f>N160-O160</f>
        <v/>
      </c>
      <c r="Q160" s="53">
        <f>Inputs!$C$21*J160/(2*Inputs!$C$12*1000000)</f>
        <v/>
      </c>
      <c r="R160" s="53">
        <f>Q160*COS(RADIANS(D160))</f>
        <v/>
      </c>
      <c r="S160" s="53">
        <f>Inputs!$C$21*I160/(2*Inputs!$C$12*1000000)*COS(RADIANS(D160))</f>
        <v/>
      </c>
    </row>
    <row r="161">
      <c r="A161" s="53">
        <f>Subsurface_Live_Data!A159</f>
        <v/>
      </c>
      <c r="B161" s="54">
        <f>Model_Data!P159</f>
        <v/>
      </c>
      <c r="C161" s="54">
        <f>ABS(B161)*Inputs!$C$13/2</f>
        <v/>
      </c>
      <c r="D161" s="54">
        <f>DEGREES(ASIN(MIN(1,C161/(Inputs!$C$11*1000))))</f>
        <v/>
      </c>
      <c r="E161" s="54">
        <f>Model_Data!I159</f>
        <v/>
      </c>
      <c r="F161" s="53">
        <f>Subsurface_Live_Data!F159</f>
        <v/>
      </c>
      <c r="G161" s="53">
        <f>Subsurface_Live_Data!I159</f>
        <v/>
      </c>
      <c r="H161" s="53">
        <f>Subsurface_Live_Data!K159</f>
        <v/>
      </c>
      <c r="I161" s="54">
        <f>Subsurface_Live_Data!M159/COS(RADIANS(D161))</f>
        <v/>
      </c>
      <c r="J161" s="54">
        <f>Subsurface_Live_Data!N159/COS(RADIANS(D161))</f>
        <v/>
      </c>
      <c r="K161" s="54">
        <f>Subsurface_Live_Data!O159/COS(RADIANS(D161))</f>
        <v/>
      </c>
      <c r="L161" s="53">
        <f>Inputs!$C$21*K161/(2*Inputs!$C$12*1000000)</f>
        <v/>
      </c>
      <c r="M161" s="53">
        <f>L161*COS(RADIANS(D161))</f>
        <v/>
      </c>
      <c r="N161" s="54">
        <f>L161-H161</f>
        <v/>
      </c>
      <c r="O161" s="55">
        <f>M161-H161</f>
        <v/>
      </c>
      <c r="P161" s="54">
        <f>N161-O161</f>
        <v/>
      </c>
      <c r="Q161" s="53">
        <f>Inputs!$C$21*J161/(2*Inputs!$C$12*1000000)</f>
        <v/>
      </c>
      <c r="R161" s="53">
        <f>Q161*COS(RADIANS(D161))</f>
        <v/>
      </c>
      <c r="S161" s="53">
        <f>Inputs!$C$21*I161/(2*Inputs!$C$12*1000000)*COS(RADIANS(D161))</f>
        <v/>
      </c>
    </row>
    <row r="162">
      <c r="A162" s="53">
        <f>Subsurface_Live_Data!A160</f>
        <v/>
      </c>
      <c r="B162" s="54">
        <f>Model_Data!P160</f>
        <v/>
      </c>
      <c r="C162" s="54">
        <f>ABS(B162)*Inputs!$C$13/2</f>
        <v/>
      </c>
      <c r="D162" s="54">
        <f>DEGREES(ASIN(MIN(1,C162/(Inputs!$C$11*1000))))</f>
        <v/>
      </c>
      <c r="E162" s="54">
        <f>Model_Data!I160</f>
        <v/>
      </c>
      <c r="F162" s="53">
        <f>Subsurface_Live_Data!F160</f>
        <v/>
      </c>
      <c r="G162" s="53">
        <f>Subsurface_Live_Data!I160</f>
        <v/>
      </c>
      <c r="H162" s="53">
        <f>Subsurface_Live_Data!K160</f>
        <v/>
      </c>
      <c r="I162" s="54">
        <f>Subsurface_Live_Data!M160/COS(RADIANS(D162))</f>
        <v/>
      </c>
      <c r="J162" s="54">
        <f>Subsurface_Live_Data!N160/COS(RADIANS(D162))</f>
        <v/>
      </c>
      <c r="K162" s="54">
        <f>Subsurface_Live_Data!O160/COS(RADIANS(D162))</f>
        <v/>
      </c>
      <c r="L162" s="53">
        <f>Inputs!$C$21*K162/(2*Inputs!$C$12*1000000)</f>
        <v/>
      </c>
      <c r="M162" s="53">
        <f>L162*COS(RADIANS(D162))</f>
        <v/>
      </c>
      <c r="N162" s="54">
        <f>L162-H162</f>
        <v/>
      </c>
      <c r="O162" s="55">
        <f>M162-H162</f>
        <v/>
      </c>
      <c r="P162" s="54">
        <f>N162-O162</f>
        <v/>
      </c>
      <c r="Q162" s="53">
        <f>Inputs!$C$21*J162/(2*Inputs!$C$12*1000000)</f>
        <v/>
      </c>
      <c r="R162" s="53">
        <f>Q162*COS(RADIANS(D162))</f>
        <v/>
      </c>
      <c r="S162" s="53">
        <f>Inputs!$C$21*I162/(2*Inputs!$C$12*1000000)*COS(RADIANS(D162))</f>
        <v/>
      </c>
    </row>
    <row r="163">
      <c r="A163" s="53">
        <f>Subsurface_Live_Data!A161</f>
        <v/>
      </c>
      <c r="B163" s="54">
        <f>Model_Data!P161</f>
        <v/>
      </c>
      <c r="C163" s="54">
        <f>ABS(B163)*Inputs!$C$13/2</f>
        <v/>
      </c>
      <c r="D163" s="54">
        <f>DEGREES(ASIN(MIN(1,C163/(Inputs!$C$11*1000))))</f>
        <v/>
      </c>
      <c r="E163" s="54">
        <f>Model_Data!I161</f>
        <v/>
      </c>
      <c r="F163" s="53">
        <f>Subsurface_Live_Data!F161</f>
        <v/>
      </c>
      <c r="G163" s="53">
        <f>Subsurface_Live_Data!I161</f>
        <v/>
      </c>
      <c r="H163" s="53">
        <f>Subsurface_Live_Data!K161</f>
        <v/>
      </c>
      <c r="I163" s="54">
        <f>Subsurface_Live_Data!M161/COS(RADIANS(D163))</f>
        <v/>
      </c>
      <c r="J163" s="54">
        <f>Subsurface_Live_Data!N161/COS(RADIANS(D163))</f>
        <v/>
      </c>
      <c r="K163" s="54">
        <f>Subsurface_Live_Data!O161/COS(RADIANS(D163))</f>
        <v/>
      </c>
      <c r="L163" s="53">
        <f>Inputs!$C$21*K163/(2*Inputs!$C$12*1000000)</f>
        <v/>
      </c>
      <c r="M163" s="53">
        <f>L163*COS(RADIANS(D163))</f>
        <v/>
      </c>
      <c r="N163" s="54">
        <f>L163-H163</f>
        <v/>
      </c>
      <c r="O163" s="55">
        <f>M163-H163</f>
        <v/>
      </c>
      <c r="P163" s="54">
        <f>N163-O163</f>
        <v/>
      </c>
      <c r="Q163" s="53">
        <f>Inputs!$C$21*J163/(2*Inputs!$C$12*1000000)</f>
        <v/>
      </c>
      <c r="R163" s="53">
        <f>Q163*COS(RADIANS(D163))</f>
        <v/>
      </c>
      <c r="S163" s="53">
        <f>Inputs!$C$21*I163/(2*Inputs!$C$12*1000000)*COS(RADIANS(D163))</f>
        <v/>
      </c>
    </row>
    <row r="164">
      <c r="A164" s="53">
        <f>Subsurface_Live_Data!A162</f>
        <v/>
      </c>
      <c r="B164" s="54">
        <f>Model_Data!P162</f>
        <v/>
      </c>
      <c r="C164" s="54">
        <f>ABS(B164)*Inputs!$C$13/2</f>
        <v/>
      </c>
      <c r="D164" s="54">
        <f>DEGREES(ASIN(MIN(1,C164/(Inputs!$C$11*1000))))</f>
        <v/>
      </c>
      <c r="E164" s="54">
        <f>Model_Data!I162</f>
        <v/>
      </c>
      <c r="F164" s="53">
        <f>Subsurface_Live_Data!F162</f>
        <v/>
      </c>
      <c r="G164" s="53">
        <f>Subsurface_Live_Data!I162</f>
        <v/>
      </c>
      <c r="H164" s="53">
        <f>Subsurface_Live_Data!K162</f>
        <v/>
      </c>
      <c r="I164" s="54">
        <f>Subsurface_Live_Data!M162/COS(RADIANS(D164))</f>
        <v/>
      </c>
      <c r="J164" s="54">
        <f>Subsurface_Live_Data!N162/COS(RADIANS(D164))</f>
        <v/>
      </c>
      <c r="K164" s="54">
        <f>Subsurface_Live_Data!O162/COS(RADIANS(D164))</f>
        <v/>
      </c>
      <c r="L164" s="53">
        <f>Inputs!$C$21*K164/(2*Inputs!$C$12*1000000)</f>
        <v/>
      </c>
      <c r="M164" s="53">
        <f>L164*COS(RADIANS(D164))</f>
        <v/>
      </c>
      <c r="N164" s="54">
        <f>L164-H164</f>
        <v/>
      </c>
      <c r="O164" s="55">
        <f>M164-H164</f>
        <v/>
      </c>
      <c r="P164" s="54">
        <f>N164-O164</f>
        <v/>
      </c>
      <c r="Q164" s="53">
        <f>Inputs!$C$21*J164/(2*Inputs!$C$12*1000000)</f>
        <v/>
      </c>
      <c r="R164" s="53">
        <f>Q164*COS(RADIANS(D164))</f>
        <v/>
      </c>
      <c r="S164" s="53">
        <f>Inputs!$C$21*I164/(2*Inputs!$C$12*1000000)*COS(RADIANS(D164))</f>
        <v/>
      </c>
    </row>
    <row r="165">
      <c r="A165" s="53">
        <f>Subsurface_Live_Data!A163</f>
        <v/>
      </c>
      <c r="B165" s="54">
        <f>Model_Data!P163</f>
        <v/>
      </c>
      <c r="C165" s="54">
        <f>ABS(B165)*Inputs!$C$13/2</f>
        <v/>
      </c>
      <c r="D165" s="54">
        <f>DEGREES(ASIN(MIN(1,C165/(Inputs!$C$11*1000))))</f>
        <v/>
      </c>
      <c r="E165" s="54">
        <f>Model_Data!I163</f>
        <v/>
      </c>
      <c r="F165" s="53">
        <f>Subsurface_Live_Data!F163</f>
        <v/>
      </c>
      <c r="G165" s="53">
        <f>Subsurface_Live_Data!I163</f>
        <v/>
      </c>
      <c r="H165" s="53">
        <f>Subsurface_Live_Data!K163</f>
        <v/>
      </c>
      <c r="I165" s="54">
        <f>Subsurface_Live_Data!M163/COS(RADIANS(D165))</f>
        <v/>
      </c>
      <c r="J165" s="54">
        <f>Subsurface_Live_Data!N163/COS(RADIANS(D165))</f>
        <v/>
      </c>
      <c r="K165" s="54">
        <f>Subsurface_Live_Data!O163/COS(RADIANS(D165))</f>
        <v/>
      </c>
      <c r="L165" s="53">
        <f>Inputs!$C$21*K165/(2*Inputs!$C$12*1000000)</f>
        <v/>
      </c>
      <c r="M165" s="53">
        <f>L165*COS(RADIANS(D165))</f>
        <v/>
      </c>
      <c r="N165" s="54">
        <f>L165-H165</f>
        <v/>
      </c>
      <c r="O165" s="55">
        <f>M165-H165</f>
        <v/>
      </c>
      <c r="P165" s="54">
        <f>N165-O165</f>
        <v/>
      </c>
      <c r="Q165" s="53">
        <f>Inputs!$C$21*J165/(2*Inputs!$C$12*1000000)</f>
        <v/>
      </c>
      <c r="R165" s="53">
        <f>Q165*COS(RADIANS(D165))</f>
        <v/>
      </c>
      <c r="S165" s="53">
        <f>Inputs!$C$21*I165/(2*Inputs!$C$12*1000000)*COS(RADIANS(D165))</f>
        <v/>
      </c>
    </row>
    <row r="166">
      <c r="A166" s="53">
        <f>Subsurface_Live_Data!A164</f>
        <v/>
      </c>
      <c r="B166" s="54">
        <f>Model_Data!P164</f>
        <v/>
      </c>
      <c r="C166" s="54">
        <f>ABS(B166)*Inputs!$C$13/2</f>
        <v/>
      </c>
      <c r="D166" s="54">
        <f>DEGREES(ASIN(MIN(1,C166/(Inputs!$C$11*1000))))</f>
        <v/>
      </c>
      <c r="E166" s="54">
        <f>Model_Data!I164</f>
        <v/>
      </c>
      <c r="F166" s="53">
        <f>Subsurface_Live_Data!F164</f>
        <v/>
      </c>
      <c r="G166" s="53">
        <f>Subsurface_Live_Data!I164</f>
        <v/>
      </c>
      <c r="H166" s="53">
        <f>Subsurface_Live_Data!K164</f>
        <v/>
      </c>
      <c r="I166" s="54">
        <f>Subsurface_Live_Data!M164/COS(RADIANS(D166))</f>
        <v/>
      </c>
      <c r="J166" s="54">
        <f>Subsurface_Live_Data!N164/COS(RADIANS(D166))</f>
        <v/>
      </c>
      <c r="K166" s="54">
        <f>Subsurface_Live_Data!O164/COS(RADIANS(D166))</f>
        <v/>
      </c>
      <c r="L166" s="53">
        <f>Inputs!$C$21*K166/(2*Inputs!$C$12*1000000)</f>
        <v/>
      </c>
      <c r="M166" s="53">
        <f>L166*COS(RADIANS(D166))</f>
        <v/>
      </c>
      <c r="N166" s="54">
        <f>L166-H166</f>
        <v/>
      </c>
      <c r="O166" s="55">
        <f>M166-H166</f>
        <v/>
      </c>
      <c r="P166" s="54">
        <f>N166-O166</f>
        <v/>
      </c>
      <c r="Q166" s="53">
        <f>Inputs!$C$21*J166/(2*Inputs!$C$12*1000000)</f>
        <v/>
      </c>
      <c r="R166" s="53">
        <f>Q166*COS(RADIANS(D166))</f>
        <v/>
      </c>
      <c r="S166" s="53">
        <f>Inputs!$C$21*I166/(2*Inputs!$C$12*1000000)*COS(RADIANS(D166))</f>
        <v/>
      </c>
    </row>
    <row r="167">
      <c r="A167" s="53">
        <f>Subsurface_Live_Data!A165</f>
        <v/>
      </c>
      <c r="B167" s="54">
        <f>Model_Data!P165</f>
        <v/>
      </c>
      <c r="C167" s="54">
        <f>ABS(B167)*Inputs!$C$13/2</f>
        <v/>
      </c>
      <c r="D167" s="54">
        <f>DEGREES(ASIN(MIN(1,C167/(Inputs!$C$11*1000))))</f>
        <v/>
      </c>
      <c r="E167" s="54">
        <f>Model_Data!I165</f>
        <v/>
      </c>
      <c r="F167" s="53">
        <f>Subsurface_Live_Data!F165</f>
        <v/>
      </c>
      <c r="G167" s="53">
        <f>Subsurface_Live_Data!I165</f>
        <v/>
      </c>
      <c r="H167" s="53">
        <f>Subsurface_Live_Data!K165</f>
        <v/>
      </c>
      <c r="I167" s="54">
        <f>Subsurface_Live_Data!M165/COS(RADIANS(D167))</f>
        <v/>
      </c>
      <c r="J167" s="54">
        <f>Subsurface_Live_Data!N165/COS(RADIANS(D167))</f>
        <v/>
      </c>
      <c r="K167" s="54">
        <f>Subsurface_Live_Data!O165/COS(RADIANS(D167))</f>
        <v/>
      </c>
      <c r="L167" s="53">
        <f>Inputs!$C$21*K167/(2*Inputs!$C$12*1000000)</f>
        <v/>
      </c>
      <c r="M167" s="53">
        <f>L167*COS(RADIANS(D167))</f>
        <v/>
      </c>
      <c r="N167" s="54">
        <f>L167-H167</f>
        <v/>
      </c>
      <c r="O167" s="55">
        <f>M167-H167</f>
        <v/>
      </c>
      <c r="P167" s="54">
        <f>N167-O167</f>
        <v/>
      </c>
      <c r="Q167" s="53">
        <f>Inputs!$C$21*J167/(2*Inputs!$C$12*1000000)</f>
        <v/>
      </c>
      <c r="R167" s="53">
        <f>Q167*COS(RADIANS(D167))</f>
        <v/>
      </c>
      <c r="S167" s="53">
        <f>Inputs!$C$21*I167/(2*Inputs!$C$12*1000000)*COS(RADIANS(D167))</f>
        <v/>
      </c>
    </row>
    <row r="168">
      <c r="A168" s="53">
        <f>Subsurface_Live_Data!A166</f>
        <v/>
      </c>
      <c r="B168" s="54">
        <f>Model_Data!P166</f>
        <v/>
      </c>
      <c r="C168" s="54">
        <f>ABS(B168)*Inputs!$C$13/2</f>
        <v/>
      </c>
      <c r="D168" s="54">
        <f>DEGREES(ASIN(MIN(1,C168/(Inputs!$C$11*1000))))</f>
        <v/>
      </c>
      <c r="E168" s="54">
        <f>Model_Data!I166</f>
        <v/>
      </c>
      <c r="F168" s="53">
        <f>Subsurface_Live_Data!F166</f>
        <v/>
      </c>
      <c r="G168" s="53">
        <f>Subsurface_Live_Data!I166</f>
        <v/>
      </c>
      <c r="H168" s="53">
        <f>Subsurface_Live_Data!K166</f>
        <v/>
      </c>
      <c r="I168" s="54">
        <f>Subsurface_Live_Data!M166/COS(RADIANS(D168))</f>
        <v/>
      </c>
      <c r="J168" s="54">
        <f>Subsurface_Live_Data!N166/COS(RADIANS(D168))</f>
        <v/>
      </c>
      <c r="K168" s="54">
        <f>Subsurface_Live_Data!O166/COS(RADIANS(D168))</f>
        <v/>
      </c>
      <c r="L168" s="53">
        <f>Inputs!$C$21*K168/(2*Inputs!$C$12*1000000)</f>
        <v/>
      </c>
      <c r="M168" s="53">
        <f>L168*COS(RADIANS(D168))</f>
        <v/>
      </c>
      <c r="N168" s="54">
        <f>L168-H168</f>
        <v/>
      </c>
      <c r="O168" s="55">
        <f>M168-H168</f>
        <v/>
      </c>
      <c r="P168" s="54">
        <f>N168-O168</f>
        <v/>
      </c>
      <c r="Q168" s="53">
        <f>Inputs!$C$21*J168/(2*Inputs!$C$12*1000000)</f>
        <v/>
      </c>
      <c r="R168" s="53">
        <f>Q168*COS(RADIANS(D168))</f>
        <v/>
      </c>
      <c r="S168" s="53">
        <f>Inputs!$C$21*I168/(2*Inputs!$C$12*1000000)*COS(RADIANS(D168))</f>
        <v/>
      </c>
    </row>
    <row r="169">
      <c r="A169" s="53">
        <f>Subsurface_Live_Data!A167</f>
        <v/>
      </c>
      <c r="B169" s="54">
        <f>Model_Data!P167</f>
        <v/>
      </c>
      <c r="C169" s="54">
        <f>ABS(B169)*Inputs!$C$13/2</f>
        <v/>
      </c>
      <c r="D169" s="54">
        <f>DEGREES(ASIN(MIN(1,C169/(Inputs!$C$11*1000))))</f>
        <v/>
      </c>
      <c r="E169" s="54">
        <f>Model_Data!I167</f>
        <v/>
      </c>
      <c r="F169" s="53">
        <f>Subsurface_Live_Data!F167</f>
        <v/>
      </c>
      <c r="G169" s="53">
        <f>Subsurface_Live_Data!I167</f>
        <v/>
      </c>
      <c r="H169" s="53">
        <f>Subsurface_Live_Data!K167</f>
        <v/>
      </c>
      <c r="I169" s="54">
        <f>Subsurface_Live_Data!M167/COS(RADIANS(D169))</f>
        <v/>
      </c>
      <c r="J169" s="54">
        <f>Subsurface_Live_Data!N167/COS(RADIANS(D169))</f>
        <v/>
      </c>
      <c r="K169" s="54">
        <f>Subsurface_Live_Data!O167/COS(RADIANS(D169))</f>
        <v/>
      </c>
      <c r="L169" s="53">
        <f>Inputs!$C$21*K169/(2*Inputs!$C$12*1000000)</f>
        <v/>
      </c>
      <c r="M169" s="53">
        <f>L169*COS(RADIANS(D169))</f>
        <v/>
      </c>
      <c r="N169" s="54">
        <f>L169-H169</f>
        <v/>
      </c>
      <c r="O169" s="55">
        <f>M169-H169</f>
        <v/>
      </c>
      <c r="P169" s="54">
        <f>N169-O169</f>
        <v/>
      </c>
      <c r="Q169" s="53">
        <f>Inputs!$C$21*J169/(2*Inputs!$C$12*1000000)</f>
        <v/>
      </c>
      <c r="R169" s="53">
        <f>Q169*COS(RADIANS(D169))</f>
        <v/>
      </c>
      <c r="S169" s="53">
        <f>Inputs!$C$21*I169/(2*Inputs!$C$12*1000000)*COS(RADIANS(D169))</f>
        <v/>
      </c>
    </row>
    <row r="170">
      <c r="A170" s="53">
        <f>Subsurface_Live_Data!A168</f>
        <v/>
      </c>
      <c r="B170" s="54">
        <f>Model_Data!P168</f>
        <v/>
      </c>
      <c r="C170" s="54">
        <f>ABS(B170)*Inputs!$C$13/2</f>
        <v/>
      </c>
      <c r="D170" s="54">
        <f>DEGREES(ASIN(MIN(1,C170/(Inputs!$C$11*1000))))</f>
        <v/>
      </c>
      <c r="E170" s="54">
        <f>Model_Data!I168</f>
        <v/>
      </c>
      <c r="F170" s="53">
        <f>Subsurface_Live_Data!F168</f>
        <v/>
      </c>
      <c r="G170" s="53">
        <f>Subsurface_Live_Data!I168</f>
        <v/>
      </c>
      <c r="H170" s="53">
        <f>Subsurface_Live_Data!K168</f>
        <v/>
      </c>
      <c r="I170" s="54">
        <f>Subsurface_Live_Data!M168/COS(RADIANS(D170))</f>
        <v/>
      </c>
      <c r="J170" s="54">
        <f>Subsurface_Live_Data!N168/COS(RADIANS(D170))</f>
        <v/>
      </c>
      <c r="K170" s="54">
        <f>Subsurface_Live_Data!O168/COS(RADIANS(D170))</f>
        <v/>
      </c>
      <c r="L170" s="53">
        <f>Inputs!$C$21*K170/(2*Inputs!$C$12*1000000)</f>
        <v/>
      </c>
      <c r="M170" s="53">
        <f>L170*COS(RADIANS(D170))</f>
        <v/>
      </c>
      <c r="N170" s="54">
        <f>L170-H170</f>
        <v/>
      </c>
      <c r="O170" s="55">
        <f>M170-H170</f>
        <v/>
      </c>
      <c r="P170" s="54">
        <f>N170-O170</f>
        <v/>
      </c>
      <c r="Q170" s="53">
        <f>Inputs!$C$21*J170/(2*Inputs!$C$12*1000000)</f>
        <v/>
      </c>
      <c r="R170" s="53">
        <f>Q170*COS(RADIANS(D170))</f>
        <v/>
      </c>
      <c r="S170" s="53">
        <f>Inputs!$C$21*I170/(2*Inputs!$C$12*1000000)*COS(RADIANS(D170))</f>
        <v/>
      </c>
    </row>
    <row r="171">
      <c r="A171" s="53">
        <f>Subsurface_Live_Data!A169</f>
        <v/>
      </c>
      <c r="B171" s="54">
        <f>Model_Data!P169</f>
        <v/>
      </c>
      <c r="C171" s="54">
        <f>ABS(B171)*Inputs!$C$13/2</f>
        <v/>
      </c>
      <c r="D171" s="54">
        <f>DEGREES(ASIN(MIN(1,C171/(Inputs!$C$11*1000))))</f>
        <v/>
      </c>
      <c r="E171" s="54">
        <f>Model_Data!I169</f>
        <v/>
      </c>
      <c r="F171" s="53">
        <f>Subsurface_Live_Data!F169</f>
        <v/>
      </c>
      <c r="G171" s="53">
        <f>Subsurface_Live_Data!I169</f>
        <v/>
      </c>
      <c r="H171" s="53">
        <f>Subsurface_Live_Data!K169</f>
        <v/>
      </c>
      <c r="I171" s="54">
        <f>Subsurface_Live_Data!M169/COS(RADIANS(D171))</f>
        <v/>
      </c>
      <c r="J171" s="54">
        <f>Subsurface_Live_Data!N169/COS(RADIANS(D171))</f>
        <v/>
      </c>
      <c r="K171" s="54">
        <f>Subsurface_Live_Data!O169/COS(RADIANS(D171))</f>
        <v/>
      </c>
      <c r="L171" s="53">
        <f>Inputs!$C$21*K171/(2*Inputs!$C$12*1000000)</f>
        <v/>
      </c>
      <c r="M171" s="53">
        <f>L171*COS(RADIANS(D171))</f>
        <v/>
      </c>
      <c r="N171" s="54">
        <f>L171-H171</f>
        <v/>
      </c>
      <c r="O171" s="55">
        <f>M171-H171</f>
        <v/>
      </c>
      <c r="P171" s="54">
        <f>N171-O171</f>
        <v/>
      </c>
      <c r="Q171" s="53">
        <f>Inputs!$C$21*J171/(2*Inputs!$C$12*1000000)</f>
        <v/>
      </c>
      <c r="R171" s="53">
        <f>Q171*COS(RADIANS(D171))</f>
        <v/>
      </c>
      <c r="S171" s="53">
        <f>Inputs!$C$21*I171/(2*Inputs!$C$12*1000000)*COS(RADIANS(D171))</f>
        <v/>
      </c>
    </row>
    <row r="172">
      <c r="A172" s="53">
        <f>Subsurface_Live_Data!A170</f>
        <v/>
      </c>
      <c r="B172" s="54">
        <f>Model_Data!P170</f>
        <v/>
      </c>
      <c r="C172" s="54">
        <f>ABS(B172)*Inputs!$C$13/2</f>
        <v/>
      </c>
      <c r="D172" s="54">
        <f>DEGREES(ASIN(MIN(1,C172/(Inputs!$C$11*1000))))</f>
        <v/>
      </c>
      <c r="E172" s="54">
        <f>Model_Data!I170</f>
        <v/>
      </c>
      <c r="F172" s="53">
        <f>Subsurface_Live_Data!F170</f>
        <v/>
      </c>
      <c r="G172" s="53">
        <f>Subsurface_Live_Data!I170</f>
        <v/>
      </c>
      <c r="H172" s="53">
        <f>Subsurface_Live_Data!K170</f>
        <v/>
      </c>
      <c r="I172" s="54">
        <f>Subsurface_Live_Data!M170/COS(RADIANS(D172))</f>
        <v/>
      </c>
      <c r="J172" s="54">
        <f>Subsurface_Live_Data!N170/COS(RADIANS(D172))</f>
        <v/>
      </c>
      <c r="K172" s="54">
        <f>Subsurface_Live_Data!O170/COS(RADIANS(D172))</f>
        <v/>
      </c>
      <c r="L172" s="53">
        <f>Inputs!$C$21*K172/(2*Inputs!$C$12*1000000)</f>
        <v/>
      </c>
      <c r="M172" s="53">
        <f>L172*COS(RADIANS(D172))</f>
        <v/>
      </c>
      <c r="N172" s="54">
        <f>L172-H172</f>
        <v/>
      </c>
      <c r="O172" s="55">
        <f>M172-H172</f>
        <v/>
      </c>
      <c r="P172" s="54">
        <f>N172-O172</f>
        <v/>
      </c>
      <c r="Q172" s="53">
        <f>Inputs!$C$21*J172/(2*Inputs!$C$12*1000000)</f>
        <v/>
      </c>
      <c r="R172" s="53">
        <f>Q172*COS(RADIANS(D172))</f>
        <v/>
      </c>
      <c r="S172" s="53">
        <f>Inputs!$C$21*I172/(2*Inputs!$C$12*1000000)*COS(RADIANS(D172))</f>
        <v/>
      </c>
    </row>
    <row r="173">
      <c r="A173" s="53">
        <f>Subsurface_Live_Data!A171</f>
        <v/>
      </c>
      <c r="B173" s="54">
        <f>Model_Data!P171</f>
        <v/>
      </c>
      <c r="C173" s="54">
        <f>ABS(B173)*Inputs!$C$13/2</f>
        <v/>
      </c>
      <c r="D173" s="54">
        <f>DEGREES(ASIN(MIN(1,C173/(Inputs!$C$11*1000))))</f>
        <v/>
      </c>
      <c r="E173" s="54">
        <f>Model_Data!I171</f>
        <v/>
      </c>
      <c r="F173" s="53">
        <f>Subsurface_Live_Data!F171</f>
        <v/>
      </c>
      <c r="G173" s="53">
        <f>Subsurface_Live_Data!I171</f>
        <v/>
      </c>
      <c r="H173" s="53">
        <f>Subsurface_Live_Data!K171</f>
        <v/>
      </c>
      <c r="I173" s="54">
        <f>Subsurface_Live_Data!M171/COS(RADIANS(D173))</f>
        <v/>
      </c>
      <c r="J173" s="54">
        <f>Subsurface_Live_Data!N171/COS(RADIANS(D173))</f>
        <v/>
      </c>
      <c r="K173" s="54">
        <f>Subsurface_Live_Data!O171/COS(RADIANS(D173))</f>
        <v/>
      </c>
      <c r="L173" s="53">
        <f>Inputs!$C$21*K173/(2*Inputs!$C$12*1000000)</f>
        <v/>
      </c>
      <c r="M173" s="53">
        <f>L173*COS(RADIANS(D173))</f>
        <v/>
      </c>
      <c r="N173" s="54">
        <f>L173-H173</f>
        <v/>
      </c>
      <c r="O173" s="55">
        <f>M173-H173</f>
        <v/>
      </c>
      <c r="P173" s="54">
        <f>N173-O173</f>
        <v/>
      </c>
      <c r="Q173" s="53">
        <f>Inputs!$C$21*J173/(2*Inputs!$C$12*1000000)</f>
        <v/>
      </c>
      <c r="R173" s="53">
        <f>Q173*COS(RADIANS(D173))</f>
        <v/>
      </c>
      <c r="S173" s="53">
        <f>Inputs!$C$21*I173/(2*Inputs!$C$12*1000000)*COS(RADIANS(D173))</f>
        <v/>
      </c>
    </row>
    <row r="174">
      <c r="A174" s="53">
        <f>Subsurface_Live_Data!A172</f>
        <v/>
      </c>
      <c r="B174" s="54">
        <f>Model_Data!P172</f>
        <v/>
      </c>
      <c r="C174" s="54">
        <f>ABS(B174)*Inputs!$C$13/2</f>
        <v/>
      </c>
      <c r="D174" s="54">
        <f>DEGREES(ASIN(MIN(1,C174/(Inputs!$C$11*1000))))</f>
        <v/>
      </c>
      <c r="E174" s="54">
        <f>Model_Data!I172</f>
        <v/>
      </c>
      <c r="F174" s="53">
        <f>Subsurface_Live_Data!F172</f>
        <v/>
      </c>
      <c r="G174" s="53">
        <f>Subsurface_Live_Data!I172</f>
        <v/>
      </c>
      <c r="H174" s="53">
        <f>Subsurface_Live_Data!K172</f>
        <v/>
      </c>
      <c r="I174" s="54">
        <f>Subsurface_Live_Data!M172/COS(RADIANS(D174))</f>
        <v/>
      </c>
      <c r="J174" s="54">
        <f>Subsurface_Live_Data!N172/COS(RADIANS(D174))</f>
        <v/>
      </c>
      <c r="K174" s="54">
        <f>Subsurface_Live_Data!O172/COS(RADIANS(D174))</f>
        <v/>
      </c>
      <c r="L174" s="53">
        <f>Inputs!$C$21*K174/(2*Inputs!$C$12*1000000)</f>
        <v/>
      </c>
      <c r="M174" s="53">
        <f>L174*COS(RADIANS(D174))</f>
        <v/>
      </c>
      <c r="N174" s="54">
        <f>L174-H174</f>
        <v/>
      </c>
      <c r="O174" s="55">
        <f>M174-H174</f>
        <v/>
      </c>
      <c r="P174" s="54">
        <f>N174-O174</f>
        <v/>
      </c>
      <c r="Q174" s="53">
        <f>Inputs!$C$21*J174/(2*Inputs!$C$12*1000000)</f>
        <v/>
      </c>
      <c r="R174" s="53">
        <f>Q174*COS(RADIANS(D174))</f>
        <v/>
      </c>
      <c r="S174" s="53">
        <f>Inputs!$C$21*I174/(2*Inputs!$C$12*1000000)*COS(RADIANS(D174))</f>
        <v/>
      </c>
    </row>
    <row r="175">
      <c r="A175" s="53">
        <f>Subsurface_Live_Data!A173</f>
        <v/>
      </c>
      <c r="B175" s="54">
        <f>Model_Data!P173</f>
        <v/>
      </c>
      <c r="C175" s="54">
        <f>ABS(B175)*Inputs!$C$13/2</f>
        <v/>
      </c>
      <c r="D175" s="54">
        <f>DEGREES(ASIN(MIN(1,C175/(Inputs!$C$11*1000))))</f>
        <v/>
      </c>
      <c r="E175" s="54">
        <f>Model_Data!I173</f>
        <v/>
      </c>
      <c r="F175" s="53">
        <f>Subsurface_Live_Data!F173</f>
        <v/>
      </c>
      <c r="G175" s="53">
        <f>Subsurface_Live_Data!I173</f>
        <v/>
      </c>
      <c r="H175" s="53">
        <f>Subsurface_Live_Data!K173</f>
        <v/>
      </c>
      <c r="I175" s="54">
        <f>Subsurface_Live_Data!M173/COS(RADIANS(D175))</f>
        <v/>
      </c>
      <c r="J175" s="54">
        <f>Subsurface_Live_Data!N173/COS(RADIANS(D175))</f>
        <v/>
      </c>
      <c r="K175" s="54">
        <f>Subsurface_Live_Data!O173/COS(RADIANS(D175))</f>
        <v/>
      </c>
      <c r="L175" s="53">
        <f>Inputs!$C$21*K175/(2*Inputs!$C$12*1000000)</f>
        <v/>
      </c>
      <c r="M175" s="53">
        <f>L175*COS(RADIANS(D175))</f>
        <v/>
      </c>
      <c r="N175" s="54">
        <f>L175-H175</f>
        <v/>
      </c>
      <c r="O175" s="55">
        <f>M175-H175</f>
        <v/>
      </c>
      <c r="P175" s="54">
        <f>N175-O175</f>
        <v/>
      </c>
      <c r="Q175" s="53">
        <f>Inputs!$C$21*J175/(2*Inputs!$C$12*1000000)</f>
        <v/>
      </c>
      <c r="R175" s="53">
        <f>Q175*COS(RADIANS(D175))</f>
        <v/>
      </c>
      <c r="S175" s="53">
        <f>Inputs!$C$21*I175/(2*Inputs!$C$12*1000000)*COS(RADIANS(D175))</f>
        <v/>
      </c>
    </row>
    <row r="176">
      <c r="A176" s="53">
        <f>Subsurface_Live_Data!A174</f>
        <v/>
      </c>
      <c r="B176" s="54">
        <f>Model_Data!P174</f>
        <v/>
      </c>
      <c r="C176" s="54">
        <f>ABS(B176)*Inputs!$C$13/2</f>
        <v/>
      </c>
      <c r="D176" s="54">
        <f>DEGREES(ASIN(MIN(1,C176/(Inputs!$C$11*1000))))</f>
        <v/>
      </c>
      <c r="E176" s="54">
        <f>Model_Data!I174</f>
        <v/>
      </c>
      <c r="F176" s="53">
        <f>Subsurface_Live_Data!F174</f>
        <v/>
      </c>
      <c r="G176" s="53">
        <f>Subsurface_Live_Data!I174</f>
        <v/>
      </c>
      <c r="H176" s="53">
        <f>Subsurface_Live_Data!K174</f>
        <v/>
      </c>
      <c r="I176" s="54">
        <f>Subsurface_Live_Data!M174/COS(RADIANS(D176))</f>
        <v/>
      </c>
      <c r="J176" s="54">
        <f>Subsurface_Live_Data!N174/COS(RADIANS(D176))</f>
        <v/>
      </c>
      <c r="K176" s="54">
        <f>Subsurface_Live_Data!O174/COS(RADIANS(D176))</f>
        <v/>
      </c>
      <c r="L176" s="53">
        <f>Inputs!$C$21*K176/(2*Inputs!$C$12*1000000)</f>
        <v/>
      </c>
      <c r="M176" s="53">
        <f>L176*COS(RADIANS(D176))</f>
        <v/>
      </c>
      <c r="N176" s="54">
        <f>L176-H176</f>
        <v/>
      </c>
      <c r="O176" s="55">
        <f>M176-H176</f>
        <v/>
      </c>
      <c r="P176" s="54">
        <f>N176-O176</f>
        <v/>
      </c>
      <c r="Q176" s="53">
        <f>Inputs!$C$21*J176/(2*Inputs!$C$12*1000000)</f>
        <v/>
      </c>
      <c r="R176" s="53">
        <f>Q176*COS(RADIANS(D176))</f>
        <v/>
      </c>
      <c r="S176" s="53">
        <f>Inputs!$C$21*I176/(2*Inputs!$C$12*1000000)*COS(RADIANS(D176))</f>
        <v/>
      </c>
    </row>
    <row r="177">
      <c r="A177" s="53">
        <f>Subsurface_Live_Data!A175</f>
        <v/>
      </c>
      <c r="B177" s="54">
        <f>Model_Data!P175</f>
        <v/>
      </c>
      <c r="C177" s="54">
        <f>ABS(B177)*Inputs!$C$13/2</f>
        <v/>
      </c>
      <c r="D177" s="54">
        <f>DEGREES(ASIN(MIN(1,C177/(Inputs!$C$11*1000))))</f>
        <v/>
      </c>
      <c r="E177" s="54">
        <f>Model_Data!I175</f>
        <v/>
      </c>
      <c r="F177" s="53">
        <f>Subsurface_Live_Data!F175</f>
        <v/>
      </c>
      <c r="G177" s="53">
        <f>Subsurface_Live_Data!I175</f>
        <v/>
      </c>
      <c r="H177" s="53">
        <f>Subsurface_Live_Data!K175</f>
        <v/>
      </c>
      <c r="I177" s="54">
        <f>Subsurface_Live_Data!M175/COS(RADIANS(D177))</f>
        <v/>
      </c>
      <c r="J177" s="54">
        <f>Subsurface_Live_Data!N175/COS(RADIANS(D177))</f>
        <v/>
      </c>
      <c r="K177" s="54">
        <f>Subsurface_Live_Data!O175/COS(RADIANS(D177))</f>
        <v/>
      </c>
      <c r="L177" s="53">
        <f>Inputs!$C$21*K177/(2*Inputs!$C$12*1000000)</f>
        <v/>
      </c>
      <c r="M177" s="53">
        <f>L177*COS(RADIANS(D177))</f>
        <v/>
      </c>
      <c r="N177" s="54">
        <f>L177-H177</f>
        <v/>
      </c>
      <c r="O177" s="55">
        <f>M177-H177</f>
        <v/>
      </c>
      <c r="P177" s="54">
        <f>N177-O177</f>
        <v/>
      </c>
      <c r="Q177" s="53">
        <f>Inputs!$C$21*J177/(2*Inputs!$C$12*1000000)</f>
        <v/>
      </c>
      <c r="R177" s="53">
        <f>Q177*COS(RADIANS(D177))</f>
        <v/>
      </c>
      <c r="S177" s="53">
        <f>Inputs!$C$21*I177/(2*Inputs!$C$12*1000000)*COS(RADIANS(D177))</f>
        <v/>
      </c>
    </row>
    <row r="178">
      <c r="A178" s="53">
        <f>Subsurface_Live_Data!A176</f>
        <v/>
      </c>
      <c r="B178" s="54">
        <f>Model_Data!P176</f>
        <v/>
      </c>
      <c r="C178" s="54">
        <f>ABS(B178)*Inputs!$C$13/2</f>
        <v/>
      </c>
      <c r="D178" s="54">
        <f>DEGREES(ASIN(MIN(1,C178/(Inputs!$C$11*1000))))</f>
        <v/>
      </c>
      <c r="E178" s="54">
        <f>Model_Data!I176</f>
        <v/>
      </c>
      <c r="F178" s="53">
        <f>Subsurface_Live_Data!F176</f>
        <v/>
      </c>
      <c r="G178" s="53">
        <f>Subsurface_Live_Data!I176</f>
        <v/>
      </c>
      <c r="H178" s="53">
        <f>Subsurface_Live_Data!K176</f>
        <v/>
      </c>
      <c r="I178" s="54">
        <f>Subsurface_Live_Data!M176/COS(RADIANS(D178))</f>
        <v/>
      </c>
      <c r="J178" s="54">
        <f>Subsurface_Live_Data!N176/COS(RADIANS(D178))</f>
        <v/>
      </c>
      <c r="K178" s="54">
        <f>Subsurface_Live_Data!O176/COS(RADIANS(D178))</f>
        <v/>
      </c>
      <c r="L178" s="53">
        <f>Inputs!$C$21*K178/(2*Inputs!$C$12*1000000)</f>
        <v/>
      </c>
      <c r="M178" s="53">
        <f>L178*COS(RADIANS(D178))</f>
        <v/>
      </c>
      <c r="N178" s="54">
        <f>L178-H178</f>
        <v/>
      </c>
      <c r="O178" s="55">
        <f>M178-H178</f>
        <v/>
      </c>
      <c r="P178" s="54">
        <f>N178-O178</f>
        <v/>
      </c>
      <c r="Q178" s="53">
        <f>Inputs!$C$21*J178/(2*Inputs!$C$12*1000000)</f>
        <v/>
      </c>
      <c r="R178" s="53">
        <f>Q178*COS(RADIANS(D178))</f>
        <v/>
      </c>
      <c r="S178" s="53">
        <f>Inputs!$C$21*I178/(2*Inputs!$C$12*1000000)*COS(RADIANS(D178))</f>
        <v/>
      </c>
    </row>
    <row r="179">
      <c r="A179" s="53">
        <f>Subsurface_Live_Data!A177</f>
        <v/>
      </c>
      <c r="B179" s="54">
        <f>Model_Data!P177</f>
        <v/>
      </c>
      <c r="C179" s="54">
        <f>ABS(B179)*Inputs!$C$13/2</f>
        <v/>
      </c>
      <c r="D179" s="54">
        <f>DEGREES(ASIN(MIN(1,C179/(Inputs!$C$11*1000))))</f>
        <v/>
      </c>
      <c r="E179" s="54">
        <f>Model_Data!I177</f>
        <v/>
      </c>
      <c r="F179" s="53">
        <f>Subsurface_Live_Data!F177</f>
        <v/>
      </c>
      <c r="G179" s="53">
        <f>Subsurface_Live_Data!I177</f>
        <v/>
      </c>
      <c r="H179" s="53">
        <f>Subsurface_Live_Data!K177</f>
        <v/>
      </c>
      <c r="I179" s="54">
        <f>Subsurface_Live_Data!M177/COS(RADIANS(D179))</f>
        <v/>
      </c>
      <c r="J179" s="54">
        <f>Subsurface_Live_Data!N177/COS(RADIANS(D179))</f>
        <v/>
      </c>
      <c r="K179" s="54">
        <f>Subsurface_Live_Data!O177/COS(RADIANS(D179))</f>
        <v/>
      </c>
      <c r="L179" s="53">
        <f>Inputs!$C$21*K179/(2*Inputs!$C$12*1000000)</f>
        <v/>
      </c>
      <c r="M179" s="53">
        <f>L179*COS(RADIANS(D179))</f>
        <v/>
      </c>
      <c r="N179" s="54">
        <f>L179-H179</f>
        <v/>
      </c>
      <c r="O179" s="55">
        <f>M179-H179</f>
        <v/>
      </c>
      <c r="P179" s="54">
        <f>N179-O179</f>
        <v/>
      </c>
      <c r="Q179" s="53">
        <f>Inputs!$C$21*J179/(2*Inputs!$C$12*1000000)</f>
        <v/>
      </c>
      <c r="R179" s="53">
        <f>Q179*COS(RADIANS(D179))</f>
        <v/>
      </c>
      <c r="S179" s="53">
        <f>Inputs!$C$21*I179/(2*Inputs!$C$12*1000000)*COS(RADIANS(D179))</f>
        <v/>
      </c>
    </row>
    <row r="180">
      <c r="A180" s="53">
        <f>Subsurface_Live_Data!A178</f>
        <v/>
      </c>
      <c r="B180" s="54">
        <f>Model_Data!P178</f>
        <v/>
      </c>
      <c r="C180" s="54">
        <f>ABS(B180)*Inputs!$C$13/2</f>
        <v/>
      </c>
      <c r="D180" s="54">
        <f>DEGREES(ASIN(MIN(1,C180/(Inputs!$C$11*1000))))</f>
        <v/>
      </c>
      <c r="E180" s="54">
        <f>Model_Data!I178</f>
        <v/>
      </c>
      <c r="F180" s="53">
        <f>Subsurface_Live_Data!F178</f>
        <v/>
      </c>
      <c r="G180" s="53">
        <f>Subsurface_Live_Data!I178</f>
        <v/>
      </c>
      <c r="H180" s="53">
        <f>Subsurface_Live_Data!K178</f>
        <v/>
      </c>
      <c r="I180" s="54">
        <f>Subsurface_Live_Data!M178/COS(RADIANS(D180))</f>
        <v/>
      </c>
      <c r="J180" s="54">
        <f>Subsurface_Live_Data!N178/COS(RADIANS(D180))</f>
        <v/>
      </c>
      <c r="K180" s="54">
        <f>Subsurface_Live_Data!O178/COS(RADIANS(D180))</f>
        <v/>
      </c>
      <c r="L180" s="53">
        <f>Inputs!$C$21*K180/(2*Inputs!$C$12*1000000)</f>
        <v/>
      </c>
      <c r="M180" s="53">
        <f>L180*COS(RADIANS(D180))</f>
        <v/>
      </c>
      <c r="N180" s="54">
        <f>L180-H180</f>
        <v/>
      </c>
      <c r="O180" s="55">
        <f>M180-H180</f>
        <v/>
      </c>
      <c r="P180" s="54">
        <f>N180-O180</f>
        <v/>
      </c>
      <c r="Q180" s="53">
        <f>Inputs!$C$21*J180/(2*Inputs!$C$12*1000000)</f>
        <v/>
      </c>
      <c r="R180" s="53">
        <f>Q180*COS(RADIANS(D180))</f>
        <v/>
      </c>
      <c r="S180" s="53">
        <f>Inputs!$C$21*I180/(2*Inputs!$C$12*1000000)*COS(RADIANS(D180))</f>
        <v/>
      </c>
    </row>
    <row r="181">
      <c r="A181" s="53">
        <f>Subsurface_Live_Data!A179</f>
        <v/>
      </c>
      <c r="B181" s="54">
        <f>Model_Data!P179</f>
        <v/>
      </c>
      <c r="C181" s="54">
        <f>ABS(B181)*Inputs!$C$13/2</f>
        <v/>
      </c>
      <c r="D181" s="54">
        <f>DEGREES(ASIN(MIN(1,C181/(Inputs!$C$11*1000))))</f>
        <v/>
      </c>
      <c r="E181" s="54">
        <f>Model_Data!I179</f>
        <v/>
      </c>
      <c r="F181" s="53">
        <f>Subsurface_Live_Data!F179</f>
        <v/>
      </c>
      <c r="G181" s="53">
        <f>Subsurface_Live_Data!I179</f>
        <v/>
      </c>
      <c r="H181" s="53">
        <f>Subsurface_Live_Data!K179</f>
        <v/>
      </c>
      <c r="I181" s="54">
        <f>Subsurface_Live_Data!M179/COS(RADIANS(D181))</f>
        <v/>
      </c>
      <c r="J181" s="54">
        <f>Subsurface_Live_Data!N179/COS(RADIANS(D181))</f>
        <v/>
      </c>
      <c r="K181" s="54">
        <f>Subsurface_Live_Data!O179/COS(RADIANS(D181))</f>
        <v/>
      </c>
      <c r="L181" s="53">
        <f>Inputs!$C$21*K181/(2*Inputs!$C$12*1000000)</f>
        <v/>
      </c>
      <c r="M181" s="53">
        <f>L181*COS(RADIANS(D181))</f>
        <v/>
      </c>
      <c r="N181" s="54">
        <f>L181-H181</f>
        <v/>
      </c>
      <c r="O181" s="55">
        <f>M181-H181</f>
        <v/>
      </c>
      <c r="P181" s="54">
        <f>N181-O181</f>
        <v/>
      </c>
      <c r="Q181" s="53">
        <f>Inputs!$C$21*J181/(2*Inputs!$C$12*1000000)</f>
        <v/>
      </c>
      <c r="R181" s="53">
        <f>Q181*COS(RADIANS(D181))</f>
        <v/>
      </c>
      <c r="S181" s="53">
        <f>Inputs!$C$21*I181/(2*Inputs!$C$12*1000000)*COS(RADIANS(D181))</f>
        <v/>
      </c>
    </row>
    <row r="182">
      <c r="A182" s="53">
        <f>Subsurface_Live_Data!A180</f>
        <v/>
      </c>
      <c r="B182" s="54">
        <f>Model_Data!P180</f>
        <v/>
      </c>
      <c r="C182" s="54">
        <f>ABS(B182)*Inputs!$C$13/2</f>
        <v/>
      </c>
      <c r="D182" s="54">
        <f>DEGREES(ASIN(MIN(1,C182/(Inputs!$C$11*1000))))</f>
        <v/>
      </c>
      <c r="E182" s="54">
        <f>Model_Data!I180</f>
        <v/>
      </c>
      <c r="F182" s="53">
        <f>Subsurface_Live_Data!F180</f>
        <v/>
      </c>
      <c r="G182" s="53">
        <f>Subsurface_Live_Data!I180</f>
        <v/>
      </c>
      <c r="H182" s="53">
        <f>Subsurface_Live_Data!K180</f>
        <v/>
      </c>
      <c r="I182" s="54">
        <f>Subsurface_Live_Data!M180/COS(RADIANS(D182))</f>
        <v/>
      </c>
      <c r="J182" s="54">
        <f>Subsurface_Live_Data!N180/COS(RADIANS(D182))</f>
        <v/>
      </c>
      <c r="K182" s="54">
        <f>Subsurface_Live_Data!O180/COS(RADIANS(D182))</f>
        <v/>
      </c>
      <c r="L182" s="53">
        <f>Inputs!$C$21*K182/(2*Inputs!$C$12*1000000)</f>
        <v/>
      </c>
      <c r="M182" s="53">
        <f>L182*COS(RADIANS(D182))</f>
        <v/>
      </c>
      <c r="N182" s="54">
        <f>L182-H182</f>
        <v/>
      </c>
      <c r="O182" s="55">
        <f>M182-H182</f>
        <v/>
      </c>
      <c r="P182" s="54">
        <f>N182-O182</f>
        <v/>
      </c>
      <c r="Q182" s="53">
        <f>Inputs!$C$21*J182/(2*Inputs!$C$12*1000000)</f>
        <v/>
      </c>
      <c r="R182" s="53">
        <f>Q182*COS(RADIANS(D182))</f>
        <v/>
      </c>
      <c r="S182" s="53">
        <f>Inputs!$C$21*I182/(2*Inputs!$C$12*1000000)*COS(RADIANS(D182))</f>
        <v/>
      </c>
    </row>
    <row r="183">
      <c r="A183" s="53">
        <f>Subsurface_Live_Data!A181</f>
        <v/>
      </c>
      <c r="B183" s="54">
        <f>Model_Data!P181</f>
        <v/>
      </c>
      <c r="C183" s="54">
        <f>ABS(B183)*Inputs!$C$13/2</f>
        <v/>
      </c>
      <c r="D183" s="54">
        <f>DEGREES(ASIN(MIN(1,C183/(Inputs!$C$11*1000))))</f>
        <v/>
      </c>
      <c r="E183" s="54">
        <f>Model_Data!I181</f>
        <v/>
      </c>
      <c r="F183" s="53">
        <f>Subsurface_Live_Data!F181</f>
        <v/>
      </c>
      <c r="G183" s="53">
        <f>Subsurface_Live_Data!I181</f>
        <v/>
      </c>
      <c r="H183" s="53">
        <f>Subsurface_Live_Data!K181</f>
        <v/>
      </c>
      <c r="I183" s="54">
        <f>Subsurface_Live_Data!M181/COS(RADIANS(D183))</f>
        <v/>
      </c>
      <c r="J183" s="54">
        <f>Subsurface_Live_Data!N181/COS(RADIANS(D183))</f>
        <v/>
      </c>
      <c r="K183" s="54">
        <f>Subsurface_Live_Data!O181/COS(RADIANS(D183))</f>
        <v/>
      </c>
      <c r="L183" s="53">
        <f>Inputs!$C$21*K183/(2*Inputs!$C$12*1000000)</f>
        <v/>
      </c>
      <c r="M183" s="53">
        <f>L183*COS(RADIANS(D183))</f>
        <v/>
      </c>
      <c r="N183" s="54">
        <f>L183-H183</f>
        <v/>
      </c>
      <c r="O183" s="55">
        <f>M183-H183</f>
        <v/>
      </c>
      <c r="P183" s="54">
        <f>N183-O183</f>
        <v/>
      </c>
      <c r="Q183" s="53">
        <f>Inputs!$C$21*J183/(2*Inputs!$C$12*1000000)</f>
        <v/>
      </c>
      <c r="R183" s="53">
        <f>Q183*COS(RADIANS(D183))</f>
        <v/>
      </c>
      <c r="S183" s="53">
        <f>Inputs!$C$21*I183/(2*Inputs!$C$12*1000000)*COS(RADIANS(D183))</f>
        <v/>
      </c>
    </row>
    <row r="184">
      <c r="A184" s="53">
        <f>Subsurface_Live_Data!A182</f>
        <v/>
      </c>
      <c r="B184" s="54">
        <f>Model_Data!P182</f>
        <v/>
      </c>
      <c r="C184" s="54">
        <f>ABS(B184)*Inputs!$C$13/2</f>
        <v/>
      </c>
      <c r="D184" s="54">
        <f>DEGREES(ASIN(MIN(1,C184/(Inputs!$C$11*1000))))</f>
        <v/>
      </c>
      <c r="E184" s="54">
        <f>Model_Data!I182</f>
        <v/>
      </c>
      <c r="F184" s="53">
        <f>Subsurface_Live_Data!F182</f>
        <v/>
      </c>
      <c r="G184" s="53">
        <f>Subsurface_Live_Data!I182</f>
        <v/>
      </c>
      <c r="H184" s="53">
        <f>Subsurface_Live_Data!K182</f>
        <v/>
      </c>
      <c r="I184" s="54">
        <f>Subsurface_Live_Data!M182/COS(RADIANS(D184))</f>
        <v/>
      </c>
      <c r="J184" s="54">
        <f>Subsurface_Live_Data!N182/COS(RADIANS(D184))</f>
        <v/>
      </c>
      <c r="K184" s="54">
        <f>Subsurface_Live_Data!O182/COS(RADIANS(D184))</f>
        <v/>
      </c>
      <c r="L184" s="53">
        <f>Inputs!$C$21*K184/(2*Inputs!$C$12*1000000)</f>
        <v/>
      </c>
      <c r="M184" s="53">
        <f>L184*COS(RADIANS(D184))</f>
        <v/>
      </c>
      <c r="N184" s="54">
        <f>L184-H184</f>
        <v/>
      </c>
      <c r="O184" s="55">
        <f>M184-H184</f>
        <v/>
      </c>
      <c r="P184" s="54">
        <f>N184-O184</f>
        <v/>
      </c>
      <c r="Q184" s="53">
        <f>Inputs!$C$21*J184/(2*Inputs!$C$12*1000000)</f>
        <v/>
      </c>
      <c r="R184" s="53">
        <f>Q184*COS(RADIANS(D184))</f>
        <v/>
      </c>
      <c r="S184" s="53">
        <f>Inputs!$C$21*I184/(2*Inputs!$C$12*1000000)*COS(RADIANS(D184))</f>
        <v/>
      </c>
    </row>
    <row r="185">
      <c r="A185" s="53">
        <f>Subsurface_Live_Data!A183</f>
        <v/>
      </c>
      <c r="B185" s="54">
        <f>Model_Data!P183</f>
        <v/>
      </c>
      <c r="C185" s="54">
        <f>ABS(B185)*Inputs!$C$13/2</f>
        <v/>
      </c>
      <c r="D185" s="54">
        <f>DEGREES(ASIN(MIN(1,C185/(Inputs!$C$11*1000))))</f>
        <v/>
      </c>
      <c r="E185" s="54">
        <f>Model_Data!I183</f>
        <v/>
      </c>
      <c r="F185" s="53">
        <f>Subsurface_Live_Data!F183</f>
        <v/>
      </c>
      <c r="G185" s="53">
        <f>Subsurface_Live_Data!I183</f>
        <v/>
      </c>
      <c r="H185" s="53">
        <f>Subsurface_Live_Data!K183</f>
        <v/>
      </c>
      <c r="I185" s="54">
        <f>Subsurface_Live_Data!M183/COS(RADIANS(D185))</f>
        <v/>
      </c>
      <c r="J185" s="54">
        <f>Subsurface_Live_Data!N183/COS(RADIANS(D185))</f>
        <v/>
      </c>
      <c r="K185" s="54">
        <f>Subsurface_Live_Data!O183/COS(RADIANS(D185))</f>
        <v/>
      </c>
      <c r="L185" s="53">
        <f>Inputs!$C$21*K185/(2*Inputs!$C$12*1000000)</f>
        <v/>
      </c>
      <c r="M185" s="53">
        <f>L185*COS(RADIANS(D185))</f>
        <v/>
      </c>
      <c r="N185" s="54">
        <f>L185-H185</f>
        <v/>
      </c>
      <c r="O185" s="55">
        <f>M185-H185</f>
        <v/>
      </c>
      <c r="P185" s="54">
        <f>N185-O185</f>
        <v/>
      </c>
      <c r="Q185" s="53">
        <f>Inputs!$C$21*J185/(2*Inputs!$C$12*1000000)</f>
        <v/>
      </c>
      <c r="R185" s="53">
        <f>Q185*COS(RADIANS(D185))</f>
        <v/>
      </c>
      <c r="S185" s="53">
        <f>Inputs!$C$21*I185/(2*Inputs!$C$12*1000000)*COS(RADIANS(D185))</f>
        <v/>
      </c>
    </row>
    <row r="186">
      <c r="A186" s="53">
        <f>Subsurface_Live_Data!A184</f>
        <v/>
      </c>
      <c r="B186" s="54">
        <f>Model_Data!P184</f>
        <v/>
      </c>
      <c r="C186" s="54">
        <f>ABS(B186)*Inputs!$C$13/2</f>
        <v/>
      </c>
      <c r="D186" s="54">
        <f>DEGREES(ASIN(MIN(1,C186/(Inputs!$C$11*1000))))</f>
        <v/>
      </c>
      <c r="E186" s="54">
        <f>Model_Data!I184</f>
        <v/>
      </c>
      <c r="F186" s="53">
        <f>Subsurface_Live_Data!F184</f>
        <v/>
      </c>
      <c r="G186" s="53">
        <f>Subsurface_Live_Data!I184</f>
        <v/>
      </c>
      <c r="H186" s="53">
        <f>Subsurface_Live_Data!K184</f>
        <v/>
      </c>
      <c r="I186" s="54">
        <f>Subsurface_Live_Data!M184/COS(RADIANS(D186))</f>
        <v/>
      </c>
      <c r="J186" s="54">
        <f>Subsurface_Live_Data!N184/COS(RADIANS(D186))</f>
        <v/>
      </c>
      <c r="K186" s="54">
        <f>Subsurface_Live_Data!O184/COS(RADIANS(D186))</f>
        <v/>
      </c>
      <c r="L186" s="53">
        <f>Inputs!$C$21*K186/(2*Inputs!$C$12*1000000)</f>
        <v/>
      </c>
      <c r="M186" s="53">
        <f>L186*COS(RADIANS(D186))</f>
        <v/>
      </c>
      <c r="N186" s="54">
        <f>L186-H186</f>
        <v/>
      </c>
      <c r="O186" s="55">
        <f>M186-H186</f>
        <v/>
      </c>
      <c r="P186" s="54">
        <f>N186-O186</f>
        <v/>
      </c>
      <c r="Q186" s="53">
        <f>Inputs!$C$21*J186/(2*Inputs!$C$12*1000000)</f>
        <v/>
      </c>
      <c r="R186" s="53">
        <f>Q186*COS(RADIANS(D186))</f>
        <v/>
      </c>
      <c r="S186" s="53">
        <f>Inputs!$C$21*I186/(2*Inputs!$C$12*1000000)*COS(RADIANS(D186))</f>
        <v/>
      </c>
    </row>
    <row r="187">
      <c r="A187" s="53">
        <f>Subsurface_Live_Data!A185</f>
        <v/>
      </c>
      <c r="B187" s="54">
        <f>Model_Data!P185</f>
        <v/>
      </c>
      <c r="C187" s="54">
        <f>ABS(B187)*Inputs!$C$13/2</f>
        <v/>
      </c>
      <c r="D187" s="54">
        <f>DEGREES(ASIN(MIN(1,C187/(Inputs!$C$11*1000))))</f>
        <v/>
      </c>
      <c r="E187" s="54">
        <f>Model_Data!I185</f>
        <v/>
      </c>
      <c r="F187" s="53">
        <f>Subsurface_Live_Data!F185</f>
        <v/>
      </c>
      <c r="G187" s="53">
        <f>Subsurface_Live_Data!I185</f>
        <v/>
      </c>
      <c r="H187" s="53">
        <f>Subsurface_Live_Data!K185</f>
        <v/>
      </c>
      <c r="I187" s="54">
        <f>Subsurface_Live_Data!M185/COS(RADIANS(D187))</f>
        <v/>
      </c>
      <c r="J187" s="54">
        <f>Subsurface_Live_Data!N185/COS(RADIANS(D187))</f>
        <v/>
      </c>
      <c r="K187" s="54">
        <f>Subsurface_Live_Data!O185/COS(RADIANS(D187))</f>
        <v/>
      </c>
      <c r="L187" s="53">
        <f>Inputs!$C$21*K187/(2*Inputs!$C$12*1000000)</f>
        <v/>
      </c>
      <c r="M187" s="53">
        <f>L187*COS(RADIANS(D187))</f>
        <v/>
      </c>
      <c r="N187" s="54">
        <f>L187-H187</f>
        <v/>
      </c>
      <c r="O187" s="55">
        <f>M187-H187</f>
        <v/>
      </c>
      <c r="P187" s="54">
        <f>N187-O187</f>
        <v/>
      </c>
      <c r="Q187" s="53">
        <f>Inputs!$C$21*J187/(2*Inputs!$C$12*1000000)</f>
        <v/>
      </c>
      <c r="R187" s="53">
        <f>Q187*COS(RADIANS(D187))</f>
        <v/>
      </c>
      <c r="S187" s="53">
        <f>Inputs!$C$21*I187/(2*Inputs!$C$12*1000000)*COS(RADIANS(D187))</f>
        <v/>
      </c>
    </row>
    <row r="188">
      <c r="A188" s="53">
        <f>Subsurface_Live_Data!A186</f>
        <v/>
      </c>
      <c r="B188" s="54">
        <f>Model_Data!P186</f>
        <v/>
      </c>
      <c r="C188" s="54">
        <f>ABS(B188)*Inputs!$C$13/2</f>
        <v/>
      </c>
      <c r="D188" s="54">
        <f>DEGREES(ASIN(MIN(1,C188/(Inputs!$C$11*1000))))</f>
        <v/>
      </c>
      <c r="E188" s="54">
        <f>Model_Data!I186</f>
        <v/>
      </c>
      <c r="F188" s="53">
        <f>Subsurface_Live_Data!F186</f>
        <v/>
      </c>
      <c r="G188" s="53">
        <f>Subsurface_Live_Data!I186</f>
        <v/>
      </c>
      <c r="H188" s="53">
        <f>Subsurface_Live_Data!K186</f>
        <v/>
      </c>
      <c r="I188" s="54">
        <f>Subsurface_Live_Data!M186/COS(RADIANS(D188))</f>
        <v/>
      </c>
      <c r="J188" s="54">
        <f>Subsurface_Live_Data!N186/COS(RADIANS(D188))</f>
        <v/>
      </c>
      <c r="K188" s="54">
        <f>Subsurface_Live_Data!O186/COS(RADIANS(D188))</f>
        <v/>
      </c>
      <c r="L188" s="53">
        <f>Inputs!$C$21*K188/(2*Inputs!$C$12*1000000)</f>
        <v/>
      </c>
      <c r="M188" s="53">
        <f>L188*COS(RADIANS(D188))</f>
        <v/>
      </c>
      <c r="N188" s="54">
        <f>L188-H188</f>
        <v/>
      </c>
      <c r="O188" s="55">
        <f>M188-H188</f>
        <v/>
      </c>
      <c r="P188" s="54">
        <f>N188-O188</f>
        <v/>
      </c>
      <c r="Q188" s="53">
        <f>Inputs!$C$21*J188/(2*Inputs!$C$12*1000000)</f>
        <v/>
      </c>
      <c r="R188" s="53">
        <f>Q188*COS(RADIANS(D188))</f>
        <v/>
      </c>
      <c r="S188" s="53">
        <f>Inputs!$C$21*I188/(2*Inputs!$C$12*1000000)*COS(RADIANS(D188))</f>
        <v/>
      </c>
    </row>
    <row r="189">
      <c r="A189" s="53">
        <f>Subsurface_Live_Data!A187</f>
        <v/>
      </c>
      <c r="B189" s="54">
        <f>Model_Data!P187</f>
        <v/>
      </c>
      <c r="C189" s="54">
        <f>ABS(B189)*Inputs!$C$13/2</f>
        <v/>
      </c>
      <c r="D189" s="54">
        <f>DEGREES(ASIN(MIN(1,C189/(Inputs!$C$11*1000))))</f>
        <v/>
      </c>
      <c r="E189" s="54">
        <f>Model_Data!I187</f>
        <v/>
      </c>
      <c r="F189" s="53">
        <f>Subsurface_Live_Data!F187</f>
        <v/>
      </c>
      <c r="G189" s="53">
        <f>Subsurface_Live_Data!I187</f>
        <v/>
      </c>
      <c r="H189" s="53">
        <f>Subsurface_Live_Data!K187</f>
        <v/>
      </c>
      <c r="I189" s="54">
        <f>Subsurface_Live_Data!M187/COS(RADIANS(D189))</f>
        <v/>
      </c>
      <c r="J189" s="54">
        <f>Subsurface_Live_Data!N187/COS(RADIANS(D189))</f>
        <v/>
      </c>
      <c r="K189" s="54">
        <f>Subsurface_Live_Data!O187/COS(RADIANS(D189))</f>
        <v/>
      </c>
      <c r="L189" s="53">
        <f>Inputs!$C$21*K189/(2*Inputs!$C$12*1000000)</f>
        <v/>
      </c>
      <c r="M189" s="53">
        <f>L189*COS(RADIANS(D189))</f>
        <v/>
      </c>
      <c r="N189" s="54">
        <f>L189-H189</f>
        <v/>
      </c>
      <c r="O189" s="55">
        <f>M189-H189</f>
        <v/>
      </c>
      <c r="P189" s="54">
        <f>N189-O189</f>
        <v/>
      </c>
      <c r="Q189" s="53">
        <f>Inputs!$C$21*J189/(2*Inputs!$C$12*1000000)</f>
        <v/>
      </c>
      <c r="R189" s="53">
        <f>Q189*COS(RADIANS(D189))</f>
        <v/>
      </c>
      <c r="S189" s="53">
        <f>Inputs!$C$21*I189/(2*Inputs!$C$12*1000000)*COS(RADIANS(D189))</f>
        <v/>
      </c>
    </row>
    <row r="190">
      <c r="A190" s="53">
        <f>Subsurface_Live_Data!A188</f>
        <v/>
      </c>
      <c r="B190" s="54">
        <f>Model_Data!P188</f>
        <v/>
      </c>
      <c r="C190" s="54">
        <f>ABS(B190)*Inputs!$C$13/2</f>
        <v/>
      </c>
      <c r="D190" s="54">
        <f>DEGREES(ASIN(MIN(1,C190/(Inputs!$C$11*1000))))</f>
        <v/>
      </c>
      <c r="E190" s="54">
        <f>Model_Data!I188</f>
        <v/>
      </c>
      <c r="F190" s="53">
        <f>Subsurface_Live_Data!F188</f>
        <v/>
      </c>
      <c r="G190" s="53">
        <f>Subsurface_Live_Data!I188</f>
        <v/>
      </c>
      <c r="H190" s="53">
        <f>Subsurface_Live_Data!K188</f>
        <v/>
      </c>
      <c r="I190" s="54">
        <f>Subsurface_Live_Data!M188/COS(RADIANS(D190))</f>
        <v/>
      </c>
      <c r="J190" s="54">
        <f>Subsurface_Live_Data!N188/COS(RADIANS(D190))</f>
        <v/>
      </c>
      <c r="K190" s="54">
        <f>Subsurface_Live_Data!O188/COS(RADIANS(D190))</f>
        <v/>
      </c>
      <c r="L190" s="53">
        <f>Inputs!$C$21*K190/(2*Inputs!$C$12*1000000)</f>
        <v/>
      </c>
      <c r="M190" s="53">
        <f>L190*COS(RADIANS(D190))</f>
        <v/>
      </c>
      <c r="N190" s="54">
        <f>L190-H190</f>
        <v/>
      </c>
      <c r="O190" s="55">
        <f>M190-H190</f>
        <v/>
      </c>
      <c r="P190" s="54">
        <f>N190-O190</f>
        <v/>
      </c>
      <c r="Q190" s="53">
        <f>Inputs!$C$21*J190/(2*Inputs!$C$12*1000000)</f>
        <v/>
      </c>
      <c r="R190" s="53">
        <f>Q190*COS(RADIANS(D190))</f>
        <v/>
      </c>
      <c r="S190" s="53">
        <f>Inputs!$C$21*I190/(2*Inputs!$C$12*1000000)*COS(RADIANS(D190))</f>
        <v/>
      </c>
    </row>
    <row r="191">
      <c r="A191" s="53">
        <f>Subsurface_Live_Data!A189</f>
        <v/>
      </c>
      <c r="B191" s="54">
        <f>Model_Data!P189</f>
        <v/>
      </c>
      <c r="C191" s="54">
        <f>ABS(B191)*Inputs!$C$13/2</f>
        <v/>
      </c>
      <c r="D191" s="54">
        <f>DEGREES(ASIN(MIN(1,C191/(Inputs!$C$11*1000))))</f>
        <v/>
      </c>
      <c r="E191" s="54">
        <f>Model_Data!I189</f>
        <v/>
      </c>
      <c r="F191" s="53">
        <f>Subsurface_Live_Data!F189</f>
        <v/>
      </c>
      <c r="G191" s="53">
        <f>Subsurface_Live_Data!I189</f>
        <v/>
      </c>
      <c r="H191" s="53">
        <f>Subsurface_Live_Data!K189</f>
        <v/>
      </c>
      <c r="I191" s="54">
        <f>Subsurface_Live_Data!M189/COS(RADIANS(D191))</f>
        <v/>
      </c>
      <c r="J191" s="54">
        <f>Subsurface_Live_Data!N189/COS(RADIANS(D191))</f>
        <v/>
      </c>
      <c r="K191" s="54">
        <f>Subsurface_Live_Data!O189/COS(RADIANS(D191))</f>
        <v/>
      </c>
      <c r="L191" s="53">
        <f>Inputs!$C$21*K191/(2*Inputs!$C$12*1000000)</f>
        <v/>
      </c>
      <c r="M191" s="53">
        <f>L191*COS(RADIANS(D191))</f>
        <v/>
      </c>
      <c r="N191" s="54">
        <f>L191-H191</f>
        <v/>
      </c>
      <c r="O191" s="55">
        <f>M191-H191</f>
        <v/>
      </c>
      <c r="P191" s="54">
        <f>N191-O191</f>
        <v/>
      </c>
      <c r="Q191" s="53">
        <f>Inputs!$C$21*J191/(2*Inputs!$C$12*1000000)</f>
        <v/>
      </c>
      <c r="R191" s="53">
        <f>Q191*COS(RADIANS(D191))</f>
        <v/>
      </c>
      <c r="S191" s="53">
        <f>Inputs!$C$21*I191/(2*Inputs!$C$12*1000000)*COS(RADIANS(D191))</f>
        <v/>
      </c>
    </row>
    <row r="192">
      <c r="A192" s="53">
        <f>Subsurface_Live_Data!A190</f>
        <v/>
      </c>
      <c r="B192" s="54">
        <f>Model_Data!P190</f>
        <v/>
      </c>
      <c r="C192" s="54">
        <f>ABS(B192)*Inputs!$C$13/2</f>
        <v/>
      </c>
      <c r="D192" s="54">
        <f>DEGREES(ASIN(MIN(1,C192/(Inputs!$C$11*1000))))</f>
        <v/>
      </c>
      <c r="E192" s="54">
        <f>Model_Data!I190</f>
        <v/>
      </c>
      <c r="F192" s="53">
        <f>Subsurface_Live_Data!F190</f>
        <v/>
      </c>
      <c r="G192" s="53">
        <f>Subsurface_Live_Data!I190</f>
        <v/>
      </c>
      <c r="H192" s="53">
        <f>Subsurface_Live_Data!K190</f>
        <v/>
      </c>
      <c r="I192" s="54">
        <f>Subsurface_Live_Data!M190/COS(RADIANS(D192))</f>
        <v/>
      </c>
      <c r="J192" s="54">
        <f>Subsurface_Live_Data!N190/COS(RADIANS(D192))</f>
        <v/>
      </c>
      <c r="K192" s="54">
        <f>Subsurface_Live_Data!O190/COS(RADIANS(D192))</f>
        <v/>
      </c>
      <c r="L192" s="53">
        <f>Inputs!$C$21*K192/(2*Inputs!$C$12*1000000)</f>
        <v/>
      </c>
      <c r="M192" s="53">
        <f>L192*COS(RADIANS(D192))</f>
        <v/>
      </c>
      <c r="N192" s="54">
        <f>L192-H192</f>
        <v/>
      </c>
      <c r="O192" s="55">
        <f>M192-H192</f>
        <v/>
      </c>
      <c r="P192" s="54">
        <f>N192-O192</f>
        <v/>
      </c>
      <c r="Q192" s="53">
        <f>Inputs!$C$21*J192/(2*Inputs!$C$12*1000000)</f>
        <v/>
      </c>
      <c r="R192" s="53">
        <f>Q192*COS(RADIANS(D192))</f>
        <v/>
      </c>
      <c r="S192" s="53">
        <f>Inputs!$C$21*I192/(2*Inputs!$C$12*1000000)*COS(RADIANS(D192))</f>
        <v/>
      </c>
    </row>
    <row r="193">
      <c r="A193" s="53">
        <f>Subsurface_Live_Data!A191</f>
        <v/>
      </c>
      <c r="B193" s="54">
        <f>Model_Data!P191</f>
        <v/>
      </c>
      <c r="C193" s="54">
        <f>ABS(B193)*Inputs!$C$13/2</f>
        <v/>
      </c>
      <c r="D193" s="54">
        <f>DEGREES(ASIN(MIN(1,C193/(Inputs!$C$11*1000))))</f>
        <v/>
      </c>
      <c r="E193" s="54">
        <f>Model_Data!I191</f>
        <v/>
      </c>
      <c r="F193" s="53">
        <f>Subsurface_Live_Data!F191</f>
        <v/>
      </c>
      <c r="G193" s="53">
        <f>Subsurface_Live_Data!I191</f>
        <v/>
      </c>
      <c r="H193" s="53">
        <f>Subsurface_Live_Data!K191</f>
        <v/>
      </c>
      <c r="I193" s="54">
        <f>Subsurface_Live_Data!M191/COS(RADIANS(D193))</f>
        <v/>
      </c>
      <c r="J193" s="54">
        <f>Subsurface_Live_Data!N191/COS(RADIANS(D193))</f>
        <v/>
      </c>
      <c r="K193" s="54">
        <f>Subsurface_Live_Data!O191/COS(RADIANS(D193))</f>
        <v/>
      </c>
      <c r="L193" s="53">
        <f>Inputs!$C$21*K193/(2*Inputs!$C$12*1000000)</f>
        <v/>
      </c>
      <c r="M193" s="53">
        <f>L193*COS(RADIANS(D193))</f>
        <v/>
      </c>
      <c r="N193" s="54">
        <f>L193-H193</f>
        <v/>
      </c>
      <c r="O193" s="55">
        <f>M193-H193</f>
        <v/>
      </c>
      <c r="P193" s="54">
        <f>N193-O193</f>
        <v/>
      </c>
      <c r="Q193" s="53">
        <f>Inputs!$C$21*J193/(2*Inputs!$C$12*1000000)</f>
        <v/>
      </c>
      <c r="R193" s="53">
        <f>Q193*COS(RADIANS(D193))</f>
        <v/>
      </c>
      <c r="S193" s="53">
        <f>Inputs!$C$21*I193/(2*Inputs!$C$12*1000000)*COS(RADIANS(D193))</f>
        <v/>
      </c>
    </row>
    <row r="194">
      <c r="A194" s="53">
        <f>Subsurface_Live_Data!A192</f>
        <v/>
      </c>
      <c r="B194" s="54">
        <f>Model_Data!P192</f>
        <v/>
      </c>
      <c r="C194" s="54">
        <f>ABS(B194)*Inputs!$C$13/2</f>
        <v/>
      </c>
      <c r="D194" s="54">
        <f>DEGREES(ASIN(MIN(1,C194/(Inputs!$C$11*1000))))</f>
        <v/>
      </c>
      <c r="E194" s="54">
        <f>Model_Data!I192</f>
        <v/>
      </c>
      <c r="F194" s="53">
        <f>Subsurface_Live_Data!F192</f>
        <v/>
      </c>
      <c r="G194" s="53">
        <f>Subsurface_Live_Data!I192</f>
        <v/>
      </c>
      <c r="H194" s="53">
        <f>Subsurface_Live_Data!K192</f>
        <v/>
      </c>
      <c r="I194" s="54">
        <f>Subsurface_Live_Data!M192/COS(RADIANS(D194))</f>
        <v/>
      </c>
      <c r="J194" s="54">
        <f>Subsurface_Live_Data!N192/COS(RADIANS(D194))</f>
        <v/>
      </c>
      <c r="K194" s="54">
        <f>Subsurface_Live_Data!O192/COS(RADIANS(D194))</f>
        <v/>
      </c>
      <c r="L194" s="53">
        <f>Inputs!$C$21*K194/(2*Inputs!$C$12*1000000)</f>
        <v/>
      </c>
      <c r="M194" s="53">
        <f>L194*COS(RADIANS(D194))</f>
        <v/>
      </c>
      <c r="N194" s="54">
        <f>L194-H194</f>
        <v/>
      </c>
      <c r="O194" s="55">
        <f>M194-H194</f>
        <v/>
      </c>
      <c r="P194" s="54">
        <f>N194-O194</f>
        <v/>
      </c>
      <c r="Q194" s="53">
        <f>Inputs!$C$21*J194/(2*Inputs!$C$12*1000000)</f>
        <v/>
      </c>
      <c r="R194" s="53">
        <f>Q194*COS(RADIANS(D194))</f>
        <v/>
      </c>
      <c r="S194" s="53">
        <f>Inputs!$C$21*I194/(2*Inputs!$C$12*1000000)*COS(RADIANS(D194))</f>
        <v/>
      </c>
    </row>
    <row r="195">
      <c r="A195" s="53">
        <f>Subsurface_Live_Data!A193</f>
        <v/>
      </c>
      <c r="B195" s="54">
        <f>Model_Data!P193</f>
        <v/>
      </c>
      <c r="C195" s="54">
        <f>ABS(B195)*Inputs!$C$13/2</f>
        <v/>
      </c>
      <c r="D195" s="54">
        <f>DEGREES(ASIN(MIN(1,C195/(Inputs!$C$11*1000))))</f>
        <v/>
      </c>
      <c r="E195" s="54">
        <f>Model_Data!I193</f>
        <v/>
      </c>
      <c r="F195" s="53">
        <f>Subsurface_Live_Data!F193</f>
        <v/>
      </c>
      <c r="G195" s="53">
        <f>Subsurface_Live_Data!I193</f>
        <v/>
      </c>
      <c r="H195" s="53">
        <f>Subsurface_Live_Data!K193</f>
        <v/>
      </c>
      <c r="I195" s="54">
        <f>Subsurface_Live_Data!M193/COS(RADIANS(D195))</f>
        <v/>
      </c>
      <c r="J195" s="54">
        <f>Subsurface_Live_Data!N193/COS(RADIANS(D195))</f>
        <v/>
      </c>
      <c r="K195" s="54">
        <f>Subsurface_Live_Data!O193/COS(RADIANS(D195))</f>
        <v/>
      </c>
      <c r="L195" s="53">
        <f>Inputs!$C$21*K195/(2*Inputs!$C$12*1000000)</f>
        <v/>
      </c>
      <c r="M195" s="53">
        <f>L195*COS(RADIANS(D195))</f>
        <v/>
      </c>
      <c r="N195" s="54">
        <f>L195-H195</f>
        <v/>
      </c>
      <c r="O195" s="55">
        <f>M195-H195</f>
        <v/>
      </c>
      <c r="P195" s="54">
        <f>N195-O195</f>
        <v/>
      </c>
      <c r="Q195" s="53">
        <f>Inputs!$C$21*J195/(2*Inputs!$C$12*1000000)</f>
        <v/>
      </c>
      <c r="R195" s="53">
        <f>Q195*COS(RADIANS(D195))</f>
        <v/>
      </c>
      <c r="S195" s="53">
        <f>Inputs!$C$21*I195/(2*Inputs!$C$12*1000000)*COS(RADIANS(D195))</f>
        <v/>
      </c>
    </row>
    <row r="196">
      <c r="A196" s="53">
        <f>Subsurface_Live_Data!A194</f>
        <v/>
      </c>
      <c r="B196" s="54">
        <f>Model_Data!P194</f>
        <v/>
      </c>
      <c r="C196" s="54">
        <f>ABS(B196)*Inputs!$C$13/2</f>
        <v/>
      </c>
      <c r="D196" s="54">
        <f>DEGREES(ASIN(MIN(1,C196/(Inputs!$C$11*1000))))</f>
        <v/>
      </c>
      <c r="E196" s="54">
        <f>Model_Data!I194</f>
        <v/>
      </c>
      <c r="F196" s="53">
        <f>Subsurface_Live_Data!F194</f>
        <v/>
      </c>
      <c r="G196" s="53">
        <f>Subsurface_Live_Data!I194</f>
        <v/>
      </c>
      <c r="H196" s="53">
        <f>Subsurface_Live_Data!K194</f>
        <v/>
      </c>
      <c r="I196" s="54">
        <f>Subsurface_Live_Data!M194/COS(RADIANS(D196))</f>
        <v/>
      </c>
      <c r="J196" s="54">
        <f>Subsurface_Live_Data!N194/COS(RADIANS(D196))</f>
        <v/>
      </c>
      <c r="K196" s="54">
        <f>Subsurface_Live_Data!O194/COS(RADIANS(D196))</f>
        <v/>
      </c>
      <c r="L196" s="53">
        <f>Inputs!$C$21*K196/(2*Inputs!$C$12*1000000)</f>
        <v/>
      </c>
      <c r="M196" s="53">
        <f>L196*COS(RADIANS(D196))</f>
        <v/>
      </c>
      <c r="N196" s="54">
        <f>L196-H196</f>
        <v/>
      </c>
      <c r="O196" s="55">
        <f>M196-H196</f>
        <v/>
      </c>
      <c r="P196" s="54">
        <f>N196-O196</f>
        <v/>
      </c>
      <c r="Q196" s="53">
        <f>Inputs!$C$21*J196/(2*Inputs!$C$12*1000000)</f>
        <v/>
      </c>
      <c r="R196" s="53">
        <f>Q196*COS(RADIANS(D196))</f>
        <v/>
      </c>
      <c r="S196" s="53">
        <f>Inputs!$C$21*I196/(2*Inputs!$C$12*1000000)*COS(RADIANS(D196))</f>
        <v/>
      </c>
    </row>
    <row r="197">
      <c r="A197" s="53">
        <f>Subsurface_Live_Data!A195</f>
        <v/>
      </c>
      <c r="B197" s="54">
        <f>Model_Data!P195</f>
        <v/>
      </c>
      <c r="C197" s="54">
        <f>ABS(B197)*Inputs!$C$13/2</f>
        <v/>
      </c>
      <c r="D197" s="54">
        <f>DEGREES(ASIN(MIN(1,C197/(Inputs!$C$11*1000))))</f>
        <v/>
      </c>
      <c r="E197" s="54">
        <f>Model_Data!I195</f>
        <v/>
      </c>
      <c r="F197" s="53">
        <f>Subsurface_Live_Data!F195</f>
        <v/>
      </c>
      <c r="G197" s="53">
        <f>Subsurface_Live_Data!I195</f>
        <v/>
      </c>
      <c r="H197" s="53">
        <f>Subsurface_Live_Data!K195</f>
        <v/>
      </c>
      <c r="I197" s="54">
        <f>Subsurface_Live_Data!M195/COS(RADIANS(D197))</f>
        <v/>
      </c>
      <c r="J197" s="54">
        <f>Subsurface_Live_Data!N195/COS(RADIANS(D197))</f>
        <v/>
      </c>
      <c r="K197" s="54">
        <f>Subsurface_Live_Data!O195/COS(RADIANS(D197))</f>
        <v/>
      </c>
      <c r="L197" s="53">
        <f>Inputs!$C$21*K197/(2*Inputs!$C$12*1000000)</f>
        <v/>
      </c>
      <c r="M197" s="53">
        <f>L197*COS(RADIANS(D197))</f>
        <v/>
      </c>
      <c r="N197" s="54">
        <f>L197-H197</f>
        <v/>
      </c>
      <c r="O197" s="55">
        <f>M197-H197</f>
        <v/>
      </c>
      <c r="P197" s="54">
        <f>N197-O197</f>
        <v/>
      </c>
      <c r="Q197" s="53">
        <f>Inputs!$C$21*J197/(2*Inputs!$C$12*1000000)</f>
        <v/>
      </c>
      <c r="R197" s="53">
        <f>Q197*COS(RADIANS(D197))</f>
        <v/>
      </c>
      <c r="S197" s="53">
        <f>Inputs!$C$21*I197/(2*Inputs!$C$12*1000000)*COS(RADIANS(D197))</f>
        <v/>
      </c>
    </row>
    <row r="198">
      <c r="A198" s="53">
        <f>Subsurface_Live_Data!A196</f>
        <v/>
      </c>
      <c r="B198" s="54">
        <f>Model_Data!P196</f>
        <v/>
      </c>
      <c r="C198" s="54">
        <f>ABS(B198)*Inputs!$C$13/2</f>
        <v/>
      </c>
      <c r="D198" s="54">
        <f>DEGREES(ASIN(MIN(1,C198/(Inputs!$C$11*1000))))</f>
        <v/>
      </c>
      <c r="E198" s="54">
        <f>Model_Data!I196</f>
        <v/>
      </c>
      <c r="F198" s="53">
        <f>Subsurface_Live_Data!F196</f>
        <v/>
      </c>
      <c r="G198" s="53">
        <f>Subsurface_Live_Data!I196</f>
        <v/>
      </c>
      <c r="H198" s="53">
        <f>Subsurface_Live_Data!K196</f>
        <v/>
      </c>
      <c r="I198" s="54">
        <f>Subsurface_Live_Data!M196/COS(RADIANS(D198))</f>
        <v/>
      </c>
      <c r="J198" s="54">
        <f>Subsurface_Live_Data!N196/COS(RADIANS(D198))</f>
        <v/>
      </c>
      <c r="K198" s="54">
        <f>Subsurface_Live_Data!O196/COS(RADIANS(D198))</f>
        <v/>
      </c>
      <c r="L198" s="53">
        <f>Inputs!$C$21*K198/(2*Inputs!$C$12*1000000)</f>
        <v/>
      </c>
      <c r="M198" s="53">
        <f>L198*COS(RADIANS(D198))</f>
        <v/>
      </c>
      <c r="N198" s="54">
        <f>L198-H198</f>
        <v/>
      </c>
      <c r="O198" s="55">
        <f>M198-H198</f>
        <v/>
      </c>
      <c r="P198" s="54">
        <f>N198-O198</f>
        <v/>
      </c>
      <c r="Q198" s="53">
        <f>Inputs!$C$21*J198/(2*Inputs!$C$12*1000000)</f>
        <v/>
      </c>
      <c r="R198" s="53">
        <f>Q198*COS(RADIANS(D198))</f>
        <v/>
      </c>
      <c r="S198" s="53">
        <f>Inputs!$C$21*I198/(2*Inputs!$C$12*1000000)*COS(RADIANS(D198))</f>
        <v/>
      </c>
    </row>
    <row r="199">
      <c r="A199" s="53">
        <f>Subsurface_Live_Data!A197</f>
        <v/>
      </c>
      <c r="B199" s="54">
        <f>Model_Data!P197</f>
        <v/>
      </c>
      <c r="C199" s="54">
        <f>ABS(B199)*Inputs!$C$13/2</f>
        <v/>
      </c>
      <c r="D199" s="54">
        <f>DEGREES(ASIN(MIN(1,C199/(Inputs!$C$11*1000))))</f>
        <v/>
      </c>
      <c r="E199" s="54">
        <f>Model_Data!I197</f>
        <v/>
      </c>
      <c r="F199" s="53">
        <f>Subsurface_Live_Data!F197</f>
        <v/>
      </c>
      <c r="G199" s="53">
        <f>Subsurface_Live_Data!I197</f>
        <v/>
      </c>
      <c r="H199" s="53">
        <f>Subsurface_Live_Data!K197</f>
        <v/>
      </c>
      <c r="I199" s="54">
        <f>Subsurface_Live_Data!M197/COS(RADIANS(D199))</f>
        <v/>
      </c>
      <c r="J199" s="54">
        <f>Subsurface_Live_Data!N197/COS(RADIANS(D199))</f>
        <v/>
      </c>
      <c r="K199" s="54">
        <f>Subsurface_Live_Data!O197/COS(RADIANS(D199))</f>
        <v/>
      </c>
      <c r="L199" s="53">
        <f>Inputs!$C$21*K199/(2*Inputs!$C$12*1000000)</f>
        <v/>
      </c>
      <c r="M199" s="53">
        <f>L199*COS(RADIANS(D199))</f>
        <v/>
      </c>
      <c r="N199" s="54">
        <f>L199-H199</f>
        <v/>
      </c>
      <c r="O199" s="55">
        <f>M199-H199</f>
        <v/>
      </c>
      <c r="P199" s="54">
        <f>N199-O199</f>
        <v/>
      </c>
      <c r="Q199" s="53">
        <f>Inputs!$C$21*J199/(2*Inputs!$C$12*1000000)</f>
        <v/>
      </c>
      <c r="R199" s="53">
        <f>Q199*COS(RADIANS(D199))</f>
        <v/>
      </c>
      <c r="S199" s="53">
        <f>Inputs!$C$21*I199/(2*Inputs!$C$12*1000000)*COS(RADIANS(D199))</f>
        <v/>
      </c>
    </row>
    <row r="200">
      <c r="A200" s="53">
        <f>Subsurface_Live_Data!A198</f>
        <v/>
      </c>
      <c r="B200" s="54">
        <f>Model_Data!P198</f>
        <v/>
      </c>
      <c r="C200" s="54">
        <f>ABS(B200)*Inputs!$C$13/2</f>
        <v/>
      </c>
      <c r="D200" s="54">
        <f>DEGREES(ASIN(MIN(1,C200/(Inputs!$C$11*1000))))</f>
        <v/>
      </c>
      <c r="E200" s="54">
        <f>Model_Data!I198</f>
        <v/>
      </c>
      <c r="F200" s="53">
        <f>Subsurface_Live_Data!F198</f>
        <v/>
      </c>
      <c r="G200" s="53">
        <f>Subsurface_Live_Data!I198</f>
        <v/>
      </c>
      <c r="H200" s="53">
        <f>Subsurface_Live_Data!K198</f>
        <v/>
      </c>
      <c r="I200" s="54">
        <f>Subsurface_Live_Data!M198/COS(RADIANS(D200))</f>
        <v/>
      </c>
      <c r="J200" s="54">
        <f>Subsurface_Live_Data!N198/COS(RADIANS(D200))</f>
        <v/>
      </c>
      <c r="K200" s="54">
        <f>Subsurface_Live_Data!O198/COS(RADIANS(D200))</f>
        <v/>
      </c>
      <c r="L200" s="53">
        <f>Inputs!$C$21*K200/(2*Inputs!$C$12*1000000)</f>
        <v/>
      </c>
      <c r="M200" s="53">
        <f>L200*COS(RADIANS(D200))</f>
        <v/>
      </c>
      <c r="N200" s="54">
        <f>L200-H200</f>
        <v/>
      </c>
      <c r="O200" s="55">
        <f>M200-H200</f>
        <v/>
      </c>
      <c r="P200" s="54">
        <f>N200-O200</f>
        <v/>
      </c>
      <c r="Q200" s="53">
        <f>Inputs!$C$21*J200/(2*Inputs!$C$12*1000000)</f>
        <v/>
      </c>
      <c r="R200" s="53">
        <f>Q200*COS(RADIANS(D200))</f>
        <v/>
      </c>
      <c r="S200" s="53">
        <f>Inputs!$C$21*I200/(2*Inputs!$C$12*1000000)*COS(RADIANS(D200))</f>
        <v/>
      </c>
    </row>
    <row r="201">
      <c r="A201" s="53">
        <f>Subsurface_Live_Data!A199</f>
        <v/>
      </c>
      <c r="B201" s="54">
        <f>Model_Data!P199</f>
        <v/>
      </c>
      <c r="C201" s="54">
        <f>ABS(B201)*Inputs!$C$13/2</f>
        <v/>
      </c>
      <c r="D201" s="54">
        <f>DEGREES(ASIN(MIN(1,C201/(Inputs!$C$11*1000))))</f>
        <v/>
      </c>
      <c r="E201" s="54">
        <f>Model_Data!I199</f>
        <v/>
      </c>
      <c r="F201" s="53">
        <f>Subsurface_Live_Data!F199</f>
        <v/>
      </c>
      <c r="G201" s="53">
        <f>Subsurface_Live_Data!I199</f>
        <v/>
      </c>
      <c r="H201" s="53">
        <f>Subsurface_Live_Data!K199</f>
        <v/>
      </c>
      <c r="I201" s="54">
        <f>Subsurface_Live_Data!M199/COS(RADIANS(D201))</f>
        <v/>
      </c>
      <c r="J201" s="54">
        <f>Subsurface_Live_Data!N199/COS(RADIANS(D201))</f>
        <v/>
      </c>
      <c r="K201" s="54">
        <f>Subsurface_Live_Data!O199/COS(RADIANS(D201))</f>
        <v/>
      </c>
      <c r="L201" s="53">
        <f>Inputs!$C$21*K201/(2*Inputs!$C$12*1000000)</f>
        <v/>
      </c>
      <c r="M201" s="53">
        <f>L201*COS(RADIANS(D201))</f>
        <v/>
      </c>
      <c r="N201" s="54">
        <f>L201-H201</f>
        <v/>
      </c>
      <c r="O201" s="55">
        <f>M201-H201</f>
        <v/>
      </c>
      <c r="P201" s="54">
        <f>N201-O201</f>
        <v/>
      </c>
      <c r="Q201" s="53">
        <f>Inputs!$C$21*J201/(2*Inputs!$C$12*1000000)</f>
        <v/>
      </c>
      <c r="R201" s="53">
        <f>Q201*COS(RADIANS(D201))</f>
        <v/>
      </c>
      <c r="S201" s="53">
        <f>Inputs!$C$21*I201/(2*Inputs!$C$12*1000000)*COS(RADIANS(D201))</f>
        <v/>
      </c>
    </row>
    <row r="202">
      <c r="A202" s="53">
        <f>Subsurface_Live_Data!A200</f>
        <v/>
      </c>
      <c r="B202" s="54">
        <f>Model_Data!P200</f>
        <v/>
      </c>
      <c r="C202" s="54">
        <f>ABS(B202)*Inputs!$C$13/2</f>
        <v/>
      </c>
      <c r="D202" s="54">
        <f>DEGREES(ASIN(MIN(1,C202/(Inputs!$C$11*1000))))</f>
        <v/>
      </c>
      <c r="E202" s="54">
        <f>Model_Data!I200</f>
        <v/>
      </c>
      <c r="F202" s="53">
        <f>Subsurface_Live_Data!F200</f>
        <v/>
      </c>
      <c r="G202" s="53">
        <f>Subsurface_Live_Data!I200</f>
        <v/>
      </c>
      <c r="H202" s="53">
        <f>Subsurface_Live_Data!K200</f>
        <v/>
      </c>
      <c r="I202" s="54">
        <f>Subsurface_Live_Data!M200/COS(RADIANS(D202))</f>
        <v/>
      </c>
      <c r="J202" s="54">
        <f>Subsurface_Live_Data!N200/COS(RADIANS(D202))</f>
        <v/>
      </c>
      <c r="K202" s="54">
        <f>Subsurface_Live_Data!O200/COS(RADIANS(D202))</f>
        <v/>
      </c>
      <c r="L202" s="53">
        <f>Inputs!$C$21*K202/(2*Inputs!$C$12*1000000)</f>
        <v/>
      </c>
      <c r="M202" s="53">
        <f>L202*COS(RADIANS(D202))</f>
        <v/>
      </c>
      <c r="N202" s="54">
        <f>L202-H202</f>
        <v/>
      </c>
      <c r="O202" s="55">
        <f>M202-H202</f>
        <v/>
      </c>
      <c r="P202" s="54">
        <f>N202-O202</f>
        <v/>
      </c>
      <c r="Q202" s="53">
        <f>Inputs!$C$21*J202/(2*Inputs!$C$12*1000000)</f>
        <v/>
      </c>
      <c r="R202" s="53">
        <f>Q202*COS(RADIANS(D202))</f>
        <v/>
      </c>
      <c r="S202" s="53">
        <f>Inputs!$C$21*I202/(2*Inputs!$C$12*1000000)*COS(RADIANS(D202))</f>
        <v/>
      </c>
    </row>
    <row r="203">
      <c r="A203" s="53">
        <f>Subsurface_Live_Data!A201</f>
        <v/>
      </c>
      <c r="B203" s="54">
        <f>Model_Data!P201</f>
        <v/>
      </c>
      <c r="C203" s="54">
        <f>ABS(B203)*Inputs!$C$13/2</f>
        <v/>
      </c>
      <c r="D203" s="54">
        <f>DEGREES(ASIN(MIN(1,C203/(Inputs!$C$11*1000))))</f>
        <v/>
      </c>
      <c r="E203" s="54">
        <f>Model_Data!I201</f>
        <v/>
      </c>
      <c r="F203" s="53">
        <f>Subsurface_Live_Data!F201</f>
        <v/>
      </c>
      <c r="G203" s="53">
        <f>Subsurface_Live_Data!I201</f>
        <v/>
      </c>
      <c r="H203" s="53">
        <f>Subsurface_Live_Data!K201</f>
        <v/>
      </c>
      <c r="I203" s="54">
        <f>Subsurface_Live_Data!M201/COS(RADIANS(D203))</f>
        <v/>
      </c>
      <c r="J203" s="54">
        <f>Subsurface_Live_Data!N201/COS(RADIANS(D203))</f>
        <v/>
      </c>
      <c r="K203" s="54">
        <f>Subsurface_Live_Data!O201/COS(RADIANS(D203))</f>
        <v/>
      </c>
      <c r="L203" s="53">
        <f>Inputs!$C$21*K203/(2*Inputs!$C$12*1000000)</f>
        <v/>
      </c>
      <c r="M203" s="53">
        <f>L203*COS(RADIANS(D203))</f>
        <v/>
      </c>
      <c r="N203" s="54">
        <f>L203-H203</f>
        <v/>
      </c>
      <c r="O203" s="55">
        <f>M203-H203</f>
        <v/>
      </c>
      <c r="P203" s="54">
        <f>N203-O203</f>
        <v/>
      </c>
      <c r="Q203" s="53">
        <f>Inputs!$C$21*J203/(2*Inputs!$C$12*1000000)</f>
        <v/>
      </c>
      <c r="R203" s="53">
        <f>Q203*COS(RADIANS(D203))</f>
        <v/>
      </c>
      <c r="S203" s="53">
        <f>Inputs!$C$21*I203/(2*Inputs!$C$12*1000000)*COS(RADIANS(D203))</f>
        <v/>
      </c>
    </row>
    <row r="204">
      <c r="A204" s="53">
        <f>Subsurface_Live_Data!A202</f>
        <v/>
      </c>
      <c r="B204" s="54">
        <f>Model_Data!P202</f>
        <v/>
      </c>
      <c r="C204" s="54">
        <f>ABS(B204)*Inputs!$C$13/2</f>
        <v/>
      </c>
      <c r="D204" s="54">
        <f>DEGREES(ASIN(MIN(1,C204/(Inputs!$C$11*1000))))</f>
        <v/>
      </c>
      <c r="E204" s="54">
        <f>Model_Data!I202</f>
        <v/>
      </c>
      <c r="F204" s="53">
        <f>Subsurface_Live_Data!F202</f>
        <v/>
      </c>
      <c r="G204" s="53">
        <f>Subsurface_Live_Data!I202</f>
        <v/>
      </c>
      <c r="H204" s="53">
        <f>Subsurface_Live_Data!K202</f>
        <v/>
      </c>
      <c r="I204" s="54">
        <f>Subsurface_Live_Data!M202/COS(RADIANS(D204))</f>
        <v/>
      </c>
      <c r="J204" s="54">
        <f>Subsurface_Live_Data!N202/COS(RADIANS(D204))</f>
        <v/>
      </c>
      <c r="K204" s="54">
        <f>Subsurface_Live_Data!O202/COS(RADIANS(D204))</f>
        <v/>
      </c>
      <c r="L204" s="53">
        <f>Inputs!$C$21*K204/(2*Inputs!$C$12*1000000)</f>
        <v/>
      </c>
      <c r="M204" s="53">
        <f>L204*COS(RADIANS(D204))</f>
        <v/>
      </c>
      <c r="N204" s="54">
        <f>L204-H204</f>
        <v/>
      </c>
      <c r="O204" s="55">
        <f>M204-H204</f>
        <v/>
      </c>
      <c r="P204" s="54">
        <f>N204-O204</f>
        <v/>
      </c>
      <c r="Q204" s="53">
        <f>Inputs!$C$21*J204/(2*Inputs!$C$12*1000000)</f>
        <v/>
      </c>
      <c r="R204" s="53">
        <f>Q204*COS(RADIANS(D204))</f>
        <v/>
      </c>
      <c r="S204" s="53">
        <f>Inputs!$C$21*I204/(2*Inputs!$C$12*1000000)*COS(RADIANS(D204))</f>
        <v/>
      </c>
    </row>
    <row r="205">
      <c r="A205" s="53">
        <f>Subsurface_Live_Data!A203</f>
        <v/>
      </c>
      <c r="B205" s="54">
        <f>Model_Data!P203</f>
        <v/>
      </c>
      <c r="C205" s="54">
        <f>ABS(B205)*Inputs!$C$13/2</f>
        <v/>
      </c>
      <c r="D205" s="54">
        <f>DEGREES(ASIN(MIN(1,C205/(Inputs!$C$11*1000))))</f>
        <v/>
      </c>
      <c r="E205" s="54">
        <f>Model_Data!I203</f>
        <v/>
      </c>
      <c r="F205" s="53">
        <f>Subsurface_Live_Data!F203</f>
        <v/>
      </c>
      <c r="G205" s="53">
        <f>Subsurface_Live_Data!I203</f>
        <v/>
      </c>
      <c r="H205" s="53">
        <f>Subsurface_Live_Data!K203</f>
        <v/>
      </c>
      <c r="I205" s="54">
        <f>Subsurface_Live_Data!M203/COS(RADIANS(D205))</f>
        <v/>
      </c>
      <c r="J205" s="54">
        <f>Subsurface_Live_Data!N203/COS(RADIANS(D205))</f>
        <v/>
      </c>
      <c r="K205" s="54">
        <f>Subsurface_Live_Data!O203/COS(RADIANS(D205))</f>
        <v/>
      </c>
      <c r="L205" s="53">
        <f>Inputs!$C$21*K205/(2*Inputs!$C$12*1000000)</f>
        <v/>
      </c>
      <c r="M205" s="53">
        <f>L205*COS(RADIANS(D205))</f>
        <v/>
      </c>
      <c r="N205" s="54">
        <f>L205-H205</f>
        <v/>
      </c>
      <c r="O205" s="55">
        <f>M205-H205</f>
        <v/>
      </c>
      <c r="P205" s="54">
        <f>N205-O205</f>
        <v/>
      </c>
      <c r="Q205" s="53">
        <f>Inputs!$C$21*J205/(2*Inputs!$C$12*1000000)</f>
        <v/>
      </c>
      <c r="R205" s="53">
        <f>Q205*COS(RADIANS(D205))</f>
        <v/>
      </c>
      <c r="S205" s="53">
        <f>Inputs!$C$21*I205/(2*Inputs!$C$12*1000000)*COS(RADIANS(D205))</f>
        <v/>
      </c>
    </row>
    <row r="206">
      <c r="A206" s="53">
        <f>Subsurface_Live_Data!A204</f>
        <v/>
      </c>
      <c r="B206" s="54">
        <f>Model_Data!P204</f>
        <v/>
      </c>
      <c r="C206" s="54">
        <f>ABS(B206)*Inputs!$C$13/2</f>
        <v/>
      </c>
      <c r="D206" s="54">
        <f>DEGREES(ASIN(MIN(1,C206/(Inputs!$C$11*1000))))</f>
        <v/>
      </c>
      <c r="E206" s="54">
        <f>Model_Data!I204</f>
        <v/>
      </c>
      <c r="F206" s="53">
        <f>Subsurface_Live_Data!F204</f>
        <v/>
      </c>
      <c r="G206" s="53">
        <f>Subsurface_Live_Data!I204</f>
        <v/>
      </c>
      <c r="H206" s="53">
        <f>Subsurface_Live_Data!K204</f>
        <v/>
      </c>
      <c r="I206" s="54">
        <f>Subsurface_Live_Data!M204/COS(RADIANS(D206))</f>
        <v/>
      </c>
      <c r="J206" s="54">
        <f>Subsurface_Live_Data!N204/COS(RADIANS(D206))</f>
        <v/>
      </c>
      <c r="K206" s="54">
        <f>Subsurface_Live_Data!O204/COS(RADIANS(D206))</f>
        <v/>
      </c>
      <c r="L206" s="53">
        <f>Inputs!$C$21*K206/(2*Inputs!$C$12*1000000)</f>
        <v/>
      </c>
      <c r="M206" s="53">
        <f>L206*COS(RADIANS(D206))</f>
        <v/>
      </c>
      <c r="N206" s="54">
        <f>L206-H206</f>
        <v/>
      </c>
      <c r="O206" s="55">
        <f>M206-H206</f>
        <v/>
      </c>
      <c r="P206" s="54">
        <f>N206-O206</f>
        <v/>
      </c>
      <c r="Q206" s="53">
        <f>Inputs!$C$21*J206/(2*Inputs!$C$12*1000000)</f>
        <v/>
      </c>
      <c r="R206" s="53">
        <f>Q206*COS(RADIANS(D206))</f>
        <v/>
      </c>
      <c r="S206" s="53">
        <f>Inputs!$C$21*I206/(2*Inputs!$C$12*1000000)*COS(RADIANS(D206))</f>
        <v/>
      </c>
    </row>
    <row r="207">
      <c r="A207" s="53">
        <f>Subsurface_Live_Data!A205</f>
        <v/>
      </c>
      <c r="B207" s="54">
        <f>Model_Data!P205</f>
        <v/>
      </c>
      <c r="C207" s="54">
        <f>ABS(B207)*Inputs!$C$13/2</f>
        <v/>
      </c>
      <c r="D207" s="54">
        <f>DEGREES(ASIN(MIN(1,C207/(Inputs!$C$11*1000))))</f>
        <v/>
      </c>
      <c r="E207" s="54">
        <f>Model_Data!I205</f>
        <v/>
      </c>
      <c r="F207" s="53">
        <f>Subsurface_Live_Data!F205</f>
        <v/>
      </c>
      <c r="G207" s="53">
        <f>Subsurface_Live_Data!I205</f>
        <v/>
      </c>
      <c r="H207" s="53">
        <f>Subsurface_Live_Data!K205</f>
        <v/>
      </c>
      <c r="I207" s="54">
        <f>Subsurface_Live_Data!M205/COS(RADIANS(D207))</f>
        <v/>
      </c>
      <c r="J207" s="54">
        <f>Subsurface_Live_Data!N205/COS(RADIANS(D207))</f>
        <v/>
      </c>
      <c r="K207" s="54">
        <f>Subsurface_Live_Data!O205/COS(RADIANS(D207))</f>
        <v/>
      </c>
      <c r="L207" s="53">
        <f>Inputs!$C$21*K207/(2*Inputs!$C$12*1000000)</f>
        <v/>
      </c>
      <c r="M207" s="53">
        <f>L207*COS(RADIANS(D207))</f>
        <v/>
      </c>
      <c r="N207" s="54">
        <f>L207-H207</f>
        <v/>
      </c>
      <c r="O207" s="55">
        <f>M207-H207</f>
        <v/>
      </c>
      <c r="P207" s="54">
        <f>N207-O207</f>
        <v/>
      </c>
      <c r="Q207" s="53">
        <f>Inputs!$C$21*J207/(2*Inputs!$C$12*1000000)</f>
        <v/>
      </c>
      <c r="R207" s="53">
        <f>Q207*COS(RADIANS(D207))</f>
        <v/>
      </c>
      <c r="S207" s="53">
        <f>Inputs!$C$21*I207/(2*Inputs!$C$12*1000000)*COS(RADIANS(D207))</f>
        <v/>
      </c>
    </row>
    <row r="208">
      <c r="A208" s="53">
        <f>Subsurface_Live_Data!A206</f>
        <v/>
      </c>
      <c r="B208" s="54">
        <f>Model_Data!P206</f>
        <v/>
      </c>
      <c r="C208" s="54">
        <f>ABS(B208)*Inputs!$C$13/2</f>
        <v/>
      </c>
      <c r="D208" s="54">
        <f>DEGREES(ASIN(MIN(1,C208/(Inputs!$C$11*1000))))</f>
        <v/>
      </c>
      <c r="E208" s="54">
        <f>Model_Data!I206</f>
        <v/>
      </c>
      <c r="F208" s="53">
        <f>Subsurface_Live_Data!F206</f>
        <v/>
      </c>
      <c r="G208" s="53">
        <f>Subsurface_Live_Data!I206</f>
        <v/>
      </c>
      <c r="H208" s="53">
        <f>Subsurface_Live_Data!K206</f>
        <v/>
      </c>
      <c r="I208" s="54">
        <f>Subsurface_Live_Data!M206/COS(RADIANS(D208))</f>
        <v/>
      </c>
      <c r="J208" s="54">
        <f>Subsurface_Live_Data!N206/COS(RADIANS(D208))</f>
        <v/>
      </c>
      <c r="K208" s="54">
        <f>Subsurface_Live_Data!O206/COS(RADIANS(D208))</f>
        <v/>
      </c>
      <c r="L208" s="53">
        <f>Inputs!$C$21*K208/(2*Inputs!$C$12*1000000)</f>
        <v/>
      </c>
      <c r="M208" s="53">
        <f>L208*COS(RADIANS(D208))</f>
        <v/>
      </c>
      <c r="N208" s="54">
        <f>L208-H208</f>
        <v/>
      </c>
      <c r="O208" s="55">
        <f>M208-H208</f>
        <v/>
      </c>
      <c r="P208" s="54">
        <f>N208-O208</f>
        <v/>
      </c>
      <c r="Q208" s="53">
        <f>Inputs!$C$21*J208/(2*Inputs!$C$12*1000000)</f>
        <v/>
      </c>
      <c r="R208" s="53">
        <f>Q208*COS(RADIANS(D208))</f>
        <v/>
      </c>
      <c r="S208" s="53">
        <f>Inputs!$C$21*I208/(2*Inputs!$C$12*1000000)*COS(RADIANS(D208))</f>
        <v/>
      </c>
    </row>
    <row r="209">
      <c r="A209" s="53">
        <f>Subsurface_Live_Data!A207</f>
        <v/>
      </c>
      <c r="B209" s="54">
        <f>Model_Data!P207</f>
        <v/>
      </c>
      <c r="C209" s="54">
        <f>ABS(B209)*Inputs!$C$13/2</f>
        <v/>
      </c>
      <c r="D209" s="54">
        <f>DEGREES(ASIN(MIN(1,C209/(Inputs!$C$11*1000))))</f>
        <v/>
      </c>
      <c r="E209" s="54">
        <f>Model_Data!I207</f>
        <v/>
      </c>
      <c r="F209" s="53">
        <f>Subsurface_Live_Data!F207</f>
        <v/>
      </c>
      <c r="G209" s="53">
        <f>Subsurface_Live_Data!I207</f>
        <v/>
      </c>
      <c r="H209" s="53">
        <f>Subsurface_Live_Data!K207</f>
        <v/>
      </c>
      <c r="I209" s="54">
        <f>Subsurface_Live_Data!M207/COS(RADIANS(D209))</f>
        <v/>
      </c>
      <c r="J209" s="54">
        <f>Subsurface_Live_Data!N207/COS(RADIANS(D209))</f>
        <v/>
      </c>
      <c r="K209" s="54">
        <f>Subsurface_Live_Data!O207/COS(RADIANS(D209))</f>
        <v/>
      </c>
      <c r="L209" s="53">
        <f>Inputs!$C$21*K209/(2*Inputs!$C$12*1000000)</f>
        <v/>
      </c>
      <c r="M209" s="53">
        <f>L209*COS(RADIANS(D209))</f>
        <v/>
      </c>
      <c r="N209" s="54">
        <f>L209-H209</f>
        <v/>
      </c>
      <c r="O209" s="55">
        <f>M209-H209</f>
        <v/>
      </c>
      <c r="P209" s="54">
        <f>N209-O209</f>
        <v/>
      </c>
      <c r="Q209" s="53">
        <f>Inputs!$C$21*J209/(2*Inputs!$C$12*1000000)</f>
        <v/>
      </c>
      <c r="R209" s="53">
        <f>Q209*COS(RADIANS(D209))</f>
        <v/>
      </c>
      <c r="S209" s="53">
        <f>Inputs!$C$21*I209/(2*Inputs!$C$12*1000000)*COS(RADIANS(D209))</f>
        <v/>
      </c>
    </row>
    <row r="210">
      <c r="A210" s="53">
        <f>Subsurface_Live_Data!A208</f>
        <v/>
      </c>
      <c r="B210" s="54">
        <f>Model_Data!P208</f>
        <v/>
      </c>
      <c r="C210" s="54">
        <f>ABS(B210)*Inputs!$C$13/2</f>
        <v/>
      </c>
      <c r="D210" s="54">
        <f>DEGREES(ASIN(MIN(1,C210/(Inputs!$C$11*1000))))</f>
        <v/>
      </c>
      <c r="E210" s="54">
        <f>Model_Data!I208</f>
        <v/>
      </c>
      <c r="F210" s="53">
        <f>Subsurface_Live_Data!F208</f>
        <v/>
      </c>
      <c r="G210" s="53">
        <f>Subsurface_Live_Data!I208</f>
        <v/>
      </c>
      <c r="H210" s="53">
        <f>Subsurface_Live_Data!K208</f>
        <v/>
      </c>
      <c r="I210" s="54">
        <f>Subsurface_Live_Data!M208/COS(RADIANS(D210))</f>
        <v/>
      </c>
      <c r="J210" s="54">
        <f>Subsurface_Live_Data!N208/COS(RADIANS(D210))</f>
        <v/>
      </c>
      <c r="K210" s="54">
        <f>Subsurface_Live_Data!O208/COS(RADIANS(D210))</f>
        <v/>
      </c>
      <c r="L210" s="53">
        <f>Inputs!$C$21*K210/(2*Inputs!$C$12*1000000)</f>
        <v/>
      </c>
      <c r="M210" s="53">
        <f>L210*COS(RADIANS(D210))</f>
        <v/>
      </c>
      <c r="N210" s="54">
        <f>L210-H210</f>
        <v/>
      </c>
      <c r="O210" s="55">
        <f>M210-H210</f>
        <v/>
      </c>
      <c r="P210" s="54">
        <f>N210-O210</f>
        <v/>
      </c>
      <c r="Q210" s="53">
        <f>Inputs!$C$21*J210/(2*Inputs!$C$12*1000000)</f>
        <v/>
      </c>
      <c r="R210" s="53">
        <f>Q210*COS(RADIANS(D210))</f>
        <v/>
      </c>
      <c r="S210" s="53">
        <f>Inputs!$C$21*I210/(2*Inputs!$C$12*1000000)*COS(RADIANS(D210))</f>
        <v/>
      </c>
    </row>
    <row r="211">
      <c r="A211" s="53">
        <f>Subsurface_Live_Data!A209</f>
        <v/>
      </c>
      <c r="B211" s="54">
        <f>Model_Data!P209</f>
        <v/>
      </c>
      <c r="C211" s="54">
        <f>ABS(B211)*Inputs!$C$13/2</f>
        <v/>
      </c>
      <c r="D211" s="54">
        <f>DEGREES(ASIN(MIN(1,C211/(Inputs!$C$11*1000))))</f>
        <v/>
      </c>
      <c r="E211" s="54">
        <f>Model_Data!I209</f>
        <v/>
      </c>
      <c r="F211" s="53">
        <f>Subsurface_Live_Data!F209</f>
        <v/>
      </c>
      <c r="G211" s="53">
        <f>Subsurface_Live_Data!I209</f>
        <v/>
      </c>
      <c r="H211" s="53">
        <f>Subsurface_Live_Data!K209</f>
        <v/>
      </c>
      <c r="I211" s="54">
        <f>Subsurface_Live_Data!M209/COS(RADIANS(D211))</f>
        <v/>
      </c>
      <c r="J211" s="54">
        <f>Subsurface_Live_Data!N209/COS(RADIANS(D211))</f>
        <v/>
      </c>
      <c r="K211" s="54">
        <f>Subsurface_Live_Data!O209/COS(RADIANS(D211))</f>
        <v/>
      </c>
      <c r="L211" s="53">
        <f>Inputs!$C$21*K211/(2*Inputs!$C$12*1000000)</f>
        <v/>
      </c>
      <c r="M211" s="53">
        <f>L211*COS(RADIANS(D211))</f>
        <v/>
      </c>
      <c r="N211" s="54">
        <f>L211-H211</f>
        <v/>
      </c>
      <c r="O211" s="55">
        <f>M211-H211</f>
        <v/>
      </c>
      <c r="P211" s="54">
        <f>N211-O211</f>
        <v/>
      </c>
      <c r="Q211" s="53">
        <f>Inputs!$C$21*J211/(2*Inputs!$C$12*1000000)</f>
        <v/>
      </c>
      <c r="R211" s="53">
        <f>Q211*COS(RADIANS(D211))</f>
        <v/>
      </c>
      <c r="S211" s="53">
        <f>Inputs!$C$21*I211/(2*Inputs!$C$12*1000000)*COS(RADIANS(D211))</f>
        <v/>
      </c>
    </row>
    <row r="212">
      <c r="A212" s="53">
        <f>Subsurface_Live_Data!A210</f>
        <v/>
      </c>
      <c r="B212" s="54">
        <f>Model_Data!P210</f>
        <v/>
      </c>
      <c r="C212" s="54">
        <f>ABS(B212)*Inputs!$C$13/2</f>
        <v/>
      </c>
      <c r="D212" s="54">
        <f>DEGREES(ASIN(MIN(1,C212/(Inputs!$C$11*1000))))</f>
        <v/>
      </c>
      <c r="E212" s="54">
        <f>Model_Data!I210</f>
        <v/>
      </c>
      <c r="F212" s="53">
        <f>Subsurface_Live_Data!F210</f>
        <v/>
      </c>
      <c r="G212" s="53">
        <f>Subsurface_Live_Data!I210</f>
        <v/>
      </c>
      <c r="H212" s="53">
        <f>Subsurface_Live_Data!K210</f>
        <v/>
      </c>
      <c r="I212" s="54">
        <f>Subsurface_Live_Data!M210/COS(RADIANS(D212))</f>
        <v/>
      </c>
      <c r="J212" s="54">
        <f>Subsurface_Live_Data!N210/COS(RADIANS(D212))</f>
        <v/>
      </c>
      <c r="K212" s="54">
        <f>Subsurface_Live_Data!O210/COS(RADIANS(D212))</f>
        <v/>
      </c>
      <c r="L212" s="53">
        <f>Inputs!$C$21*K212/(2*Inputs!$C$12*1000000)</f>
        <v/>
      </c>
      <c r="M212" s="53">
        <f>L212*COS(RADIANS(D212))</f>
        <v/>
      </c>
      <c r="N212" s="54">
        <f>L212-H212</f>
        <v/>
      </c>
      <c r="O212" s="55">
        <f>M212-H212</f>
        <v/>
      </c>
      <c r="P212" s="54">
        <f>N212-O212</f>
        <v/>
      </c>
      <c r="Q212" s="53">
        <f>Inputs!$C$21*J212/(2*Inputs!$C$12*1000000)</f>
        <v/>
      </c>
      <c r="R212" s="53">
        <f>Q212*COS(RADIANS(D212))</f>
        <v/>
      </c>
      <c r="S212" s="53">
        <f>Inputs!$C$21*I212/(2*Inputs!$C$12*1000000)*COS(RADIANS(D212))</f>
        <v/>
      </c>
    </row>
    <row r="213">
      <c r="A213" s="53">
        <f>Subsurface_Live_Data!A211</f>
        <v/>
      </c>
      <c r="B213" s="54">
        <f>Model_Data!P211</f>
        <v/>
      </c>
      <c r="C213" s="54">
        <f>ABS(B213)*Inputs!$C$13/2</f>
        <v/>
      </c>
      <c r="D213" s="54">
        <f>DEGREES(ASIN(MIN(1,C213/(Inputs!$C$11*1000))))</f>
        <v/>
      </c>
      <c r="E213" s="54">
        <f>Model_Data!I211</f>
        <v/>
      </c>
      <c r="F213" s="53">
        <f>Subsurface_Live_Data!F211</f>
        <v/>
      </c>
      <c r="G213" s="53">
        <f>Subsurface_Live_Data!I211</f>
        <v/>
      </c>
      <c r="H213" s="53">
        <f>Subsurface_Live_Data!K211</f>
        <v/>
      </c>
      <c r="I213" s="54">
        <f>Subsurface_Live_Data!M211/COS(RADIANS(D213))</f>
        <v/>
      </c>
      <c r="J213" s="54">
        <f>Subsurface_Live_Data!N211/COS(RADIANS(D213))</f>
        <v/>
      </c>
      <c r="K213" s="54">
        <f>Subsurface_Live_Data!O211/COS(RADIANS(D213))</f>
        <v/>
      </c>
      <c r="L213" s="53">
        <f>Inputs!$C$21*K213/(2*Inputs!$C$12*1000000)</f>
        <v/>
      </c>
      <c r="M213" s="53">
        <f>L213*COS(RADIANS(D213))</f>
        <v/>
      </c>
      <c r="N213" s="54">
        <f>L213-H213</f>
        <v/>
      </c>
      <c r="O213" s="55">
        <f>M213-H213</f>
        <v/>
      </c>
      <c r="P213" s="54">
        <f>N213-O213</f>
        <v/>
      </c>
      <c r="Q213" s="53">
        <f>Inputs!$C$21*J213/(2*Inputs!$C$12*1000000)</f>
        <v/>
      </c>
      <c r="R213" s="53">
        <f>Q213*COS(RADIANS(D213))</f>
        <v/>
      </c>
      <c r="S213" s="53">
        <f>Inputs!$C$21*I213/(2*Inputs!$C$12*1000000)*COS(RADIANS(D213))</f>
        <v/>
      </c>
    </row>
    <row r="214">
      <c r="A214" s="53">
        <f>Subsurface_Live_Data!A212</f>
        <v/>
      </c>
      <c r="B214" s="54">
        <f>Model_Data!P212</f>
        <v/>
      </c>
      <c r="C214" s="54">
        <f>ABS(B214)*Inputs!$C$13/2</f>
        <v/>
      </c>
      <c r="D214" s="54">
        <f>DEGREES(ASIN(MIN(1,C214/(Inputs!$C$11*1000))))</f>
        <v/>
      </c>
      <c r="E214" s="54">
        <f>Model_Data!I212</f>
        <v/>
      </c>
      <c r="F214" s="53">
        <f>Subsurface_Live_Data!F212</f>
        <v/>
      </c>
      <c r="G214" s="53">
        <f>Subsurface_Live_Data!I212</f>
        <v/>
      </c>
      <c r="H214" s="53">
        <f>Subsurface_Live_Data!K212</f>
        <v/>
      </c>
      <c r="I214" s="54">
        <f>Subsurface_Live_Data!M212/COS(RADIANS(D214))</f>
        <v/>
      </c>
      <c r="J214" s="54">
        <f>Subsurface_Live_Data!N212/COS(RADIANS(D214))</f>
        <v/>
      </c>
      <c r="K214" s="54">
        <f>Subsurface_Live_Data!O212/COS(RADIANS(D214))</f>
        <v/>
      </c>
      <c r="L214" s="53">
        <f>Inputs!$C$21*K214/(2*Inputs!$C$12*1000000)</f>
        <v/>
      </c>
      <c r="M214" s="53">
        <f>L214*COS(RADIANS(D214))</f>
        <v/>
      </c>
      <c r="N214" s="54">
        <f>L214-H214</f>
        <v/>
      </c>
      <c r="O214" s="55">
        <f>M214-H214</f>
        <v/>
      </c>
      <c r="P214" s="54">
        <f>N214-O214</f>
        <v/>
      </c>
      <c r="Q214" s="53">
        <f>Inputs!$C$21*J214/(2*Inputs!$C$12*1000000)</f>
        <v/>
      </c>
      <c r="R214" s="53">
        <f>Q214*COS(RADIANS(D214))</f>
        <v/>
      </c>
      <c r="S214" s="53">
        <f>Inputs!$C$21*I214/(2*Inputs!$C$12*1000000)*COS(RADIANS(D214))</f>
        <v/>
      </c>
    </row>
    <row r="215">
      <c r="A215" s="53">
        <f>Subsurface_Live_Data!A213</f>
        <v/>
      </c>
      <c r="B215" s="54">
        <f>Model_Data!P213</f>
        <v/>
      </c>
      <c r="C215" s="54">
        <f>ABS(B215)*Inputs!$C$13/2</f>
        <v/>
      </c>
      <c r="D215" s="54">
        <f>DEGREES(ASIN(MIN(1,C215/(Inputs!$C$11*1000))))</f>
        <v/>
      </c>
      <c r="E215" s="54">
        <f>Model_Data!I213</f>
        <v/>
      </c>
      <c r="F215" s="53">
        <f>Subsurface_Live_Data!F213</f>
        <v/>
      </c>
      <c r="G215" s="53">
        <f>Subsurface_Live_Data!I213</f>
        <v/>
      </c>
      <c r="H215" s="53">
        <f>Subsurface_Live_Data!K213</f>
        <v/>
      </c>
      <c r="I215" s="54">
        <f>Subsurface_Live_Data!M213/COS(RADIANS(D215))</f>
        <v/>
      </c>
      <c r="J215" s="54">
        <f>Subsurface_Live_Data!N213/COS(RADIANS(D215))</f>
        <v/>
      </c>
      <c r="K215" s="54">
        <f>Subsurface_Live_Data!O213/COS(RADIANS(D215))</f>
        <v/>
      </c>
      <c r="L215" s="53">
        <f>Inputs!$C$21*K215/(2*Inputs!$C$12*1000000)</f>
        <v/>
      </c>
      <c r="M215" s="53">
        <f>L215*COS(RADIANS(D215))</f>
        <v/>
      </c>
      <c r="N215" s="54">
        <f>L215-H215</f>
        <v/>
      </c>
      <c r="O215" s="55">
        <f>M215-H215</f>
        <v/>
      </c>
      <c r="P215" s="54">
        <f>N215-O215</f>
        <v/>
      </c>
      <c r="Q215" s="53">
        <f>Inputs!$C$21*J215/(2*Inputs!$C$12*1000000)</f>
        <v/>
      </c>
      <c r="R215" s="53">
        <f>Q215*COS(RADIANS(D215))</f>
        <v/>
      </c>
      <c r="S215" s="53">
        <f>Inputs!$C$21*I215/(2*Inputs!$C$12*1000000)*COS(RADIANS(D215))</f>
        <v/>
      </c>
    </row>
    <row r="216">
      <c r="A216" s="53">
        <f>Subsurface_Live_Data!A214</f>
        <v/>
      </c>
      <c r="B216" s="54">
        <f>Model_Data!P214</f>
        <v/>
      </c>
      <c r="C216" s="54">
        <f>ABS(B216)*Inputs!$C$13/2</f>
        <v/>
      </c>
      <c r="D216" s="54">
        <f>DEGREES(ASIN(MIN(1,C216/(Inputs!$C$11*1000))))</f>
        <v/>
      </c>
      <c r="E216" s="54">
        <f>Model_Data!I214</f>
        <v/>
      </c>
      <c r="F216" s="53">
        <f>Subsurface_Live_Data!F214</f>
        <v/>
      </c>
      <c r="G216" s="53">
        <f>Subsurface_Live_Data!I214</f>
        <v/>
      </c>
      <c r="H216" s="53">
        <f>Subsurface_Live_Data!K214</f>
        <v/>
      </c>
      <c r="I216" s="54">
        <f>Subsurface_Live_Data!M214/COS(RADIANS(D216))</f>
        <v/>
      </c>
      <c r="J216" s="54">
        <f>Subsurface_Live_Data!N214/COS(RADIANS(D216))</f>
        <v/>
      </c>
      <c r="K216" s="54">
        <f>Subsurface_Live_Data!O214/COS(RADIANS(D216))</f>
        <v/>
      </c>
      <c r="L216" s="53">
        <f>Inputs!$C$21*K216/(2*Inputs!$C$12*1000000)</f>
        <v/>
      </c>
      <c r="M216" s="53">
        <f>L216*COS(RADIANS(D216))</f>
        <v/>
      </c>
      <c r="N216" s="54">
        <f>L216-H216</f>
        <v/>
      </c>
      <c r="O216" s="55">
        <f>M216-H216</f>
        <v/>
      </c>
      <c r="P216" s="54">
        <f>N216-O216</f>
        <v/>
      </c>
      <c r="Q216" s="53">
        <f>Inputs!$C$21*J216/(2*Inputs!$C$12*1000000)</f>
        <v/>
      </c>
      <c r="R216" s="53">
        <f>Q216*COS(RADIANS(D216))</f>
        <v/>
      </c>
      <c r="S216" s="53">
        <f>Inputs!$C$21*I216/(2*Inputs!$C$12*1000000)*COS(RADIANS(D216))</f>
        <v/>
      </c>
    </row>
    <row r="217">
      <c r="A217" s="53">
        <f>Subsurface_Live_Data!A215</f>
        <v/>
      </c>
      <c r="B217" s="54">
        <f>Model_Data!P215</f>
        <v/>
      </c>
      <c r="C217" s="54">
        <f>ABS(B217)*Inputs!$C$13/2</f>
        <v/>
      </c>
      <c r="D217" s="54">
        <f>DEGREES(ASIN(MIN(1,C217/(Inputs!$C$11*1000))))</f>
        <v/>
      </c>
      <c r="E217" s="54">
        <f>Model_Data!I215</f>
        <v/>
      </c>
      <c r="F217" s="53">
        <f>Subsurface_Live_Data!F215</f>
        <v/>
      </c>
      <c r="G217" s="53">
        <f>Subsurface_Live_Data!I215</f>
        <v/>
      </c>
      <c r="H217" s="53">
        <f>Subsurface_Live_Data!K215</f>
        <v/>
      </c>
      <c r="I217" s="54">
        <f>Subsurface_Live_Data!M215/COS(RADIANS(D217))</f>
        <v/>
      </c>
      <c r="J217" s="54">
        <f>Subsurface_Live_Data!N215/COS(RADIANS(D217))</f>
        <v/>
      </c>
      <c r="K217" s="54">
        <f>Subsurface_Live_Data!O215/COS(RADIANS(D217))</f>
        <v/>
      </c>
      <c r="L217" s="53">
        <f>Inputs!$C$21*K217/(2*Inputs!$C$12*1000000)</f>
        <v/>
      </c>
      <c r="M217" s="53">
        <f>L217*COS(RADIANS(D217))</f>
        <v/>
      </c>
      <c r="N217" s="54">
        <f>L217-H217</f>
        <v/>
      </c>
      <c r="O217" s="55">
        <f>M217-H217</f>
        <v/>
      </c>
      <c r="P217" s="54">
        <f>N217-O217</f>
        <v/>
      </c>
      <c r="Q217" s="53">
        <f>Inputs!$C$21*J217/(2*Inputs!$C$12*1000000)</f>
        <v/>
      </c>
      <c r="R217" s="53">
        <f>Q217*COS(RADIANS(D217))</f>
        <v/>
      </c>
      <c r="S217" s="53">
        <f>Inputs!$C$21*I217/(2*Inputs!$C$12*1000000)*COS(RADIANS(D217))</f>
        <v/>
      </c>
    </row>
    <row r="218">
      <c r="A218" s="53">
        <f>Subsurface_Live_Data!A216</f>
        <v/>
      </c>
      <c r="B218" s="54">
        <f>Model_Data!P216</f>
        <v/>
      </c>
      <c r="C218" s="54">
        <f>ABS(B218)*Inputs!$C$13/2</f>
        <v/>
      </c>
      <c r="D218" s="54">
        <f>DEGREES(ASIN(MIN(1,C218/(Inputs!$C$11*1000))))</f>
        <v/>
      </c>
      <c r="E218" s="54">
        <f>Model_Data!I216</f>
        <v/>
      </c>
      <c r="F218" s="53">
        <f>Subsurface_Live_Data!F216</f>
        <v/>
      </c>
      <c r="G218" s="53">
        <f>Subsurface_Live_Data!I216</f>
        <v/>
      </c>
      <c r="H218" s="53">
        <f>Subsurface_Live_Data!K216</f>
        <v/>
      </c>
      <c r="I218" s="54">
        <f>Subsurface_Live_Data!M216/COS(RADIANS(D218))</f>
        <v/>
      </c>
      <c r="J218" s="54">
        <f>Subsurface_Live_Data!N216/COS(RADIANS(D218))</f>
        <v/>
      </c>
      <c r="K218" s="54">
        <f>Subsurface_Live_Data!O216/COS(RADIANS(D218))</f>
        <v/>
      </c>
      <c r="L218" s="53">
        <f>Inputs!$C$21*K218/(2*Inputs!$C$12*1000000)</f>
        <v/>
      </c>
      <c r="M218" s="53">
        <f>L218*COS(RADIANS(D218))</f>
        <v/>
      </c>
      <c r="N218" s="54">
        <f>L218-H218</f>
        <v/>
      </c>
      <c r="O218" s="55">
        <f>M218-H218</f>
        <v/>
      </c>
      <c r="P218" s="54">
        <f>N218-O218</f>
        <v/>
      </c>
      <c r="Q218" s="53">
        <f>Inputs!$C$21*J218/(2*Inputs!$C$12*1000000)</f>
        <v/>
      </c>
      <c r="R218" s="53">
        <f>Q218*COS(RADIANS(D218))</f>
        <v/>
      </c>
      <c r="S218" s="53">
        <f>Inputs!$C$21*I218/(2*Inputs!$C$12*1000000)*COS(RADIANS(D218))</f>
        <v/>
      </c>
    </row>
    <row r="219">
      <c r="A219" s="53">
        <f>Subsurface_Live_Data!A217</f>
        <v/>
      </c>
      <c r="B219" s="54">
        <f>Model_Data!P217</f>
        <v/>
      </c>
      <c r="C219" s="54">
        <f>ABS(B219)*Inputs!$C$13/2</f>
        <v/>
      </c>
      <c r="D219" s="54">
        <f>DEGREES(ASIN(MIN(1,C219/(Inputs!$C$11*1000))))</f>
        <v/>
      </c>
      <c r="E219" s="54">
        <f>Model_Data!I217</f>
        <v/>
      </c>
      <c r="F219" s="53">
        <f>Subsurface_Live_Data!F217</f>
        <v/>
      </c>
      <c r="G219" s="53">
        <f>Subsurface_Live_Data!I217</f>
        <v/>
      </c>
      <c r="H219" s="53">
        <f>Subsurface_Live_Data!K217</f>
        <v/>
      </c>
      <c r="I219" s="54">
        <f>Subsurface_Live_Data!M217/COS(RADIANS(D219))</f>
        <v/>
      </c>
      <c r="J219" s="54">
        <f>Subsurface_Live_Data!N217/COS(RADIANS(D219))</f>
        <v/>
      </c>
      <c r="K219" s="54">
        <f>Subsurface_Live_Data!O217/COS(RADIANS(D219))</f>
        <v/>
      </c>
      <c r="L219" s="53">
        <f>Inputs!$C$21*K219/(2*Inputs!$C$12*1000000)</f>
        <v/>
      </c>
      <c r="M219" s="53">
        <f>L219*COS(RADIANS(D219))</f>
        <v/>
      </c>
      <c r="N219" s="54">
        <f>L219-H219</f>
        <v/>
      </c>
      <c r="O219" s="55">
        <f>M219-H219</f>
        <v/>
      </c>
      <c r="P219" s="54">
        <f>N219-O219</f>
        <v/>
      </c>
      <c r="Q219" s="53">
        <f>Inputs!$C$21*J219/(2*Inputs!$C$12*1000000)</f>
        <v/>
      </c>
      <c r="R219" s="53">
        <f>Q219*COS(RADIANS(D219))</f>
        <v/>
      </c>
      <c r="S219" s="53">
        <f>Inputs!$C$21*I219/(2*Inputs!$C$12*1000000)*COS(RADIANS(D219))</f>
        <v/>
      </c>
    </row>
    <row r="220">
      <c r="A220" s="53">
        <f>Subsurface_Live_Data!A218</f>
        <v/>
      </c>
      <c r="B220" s="54">
        <f>Model_Data!P218</f>
        <v/>
      </c>
      <c r="C220" s="54">
        <f>ABS(B220)*Inputs!$C$13/2</f>
        <v/>
      </c>
      <c r="D220" s="54">
        <f>DEGREES(ASIN(MIN(1,C220/(Inputs!$C$11*1000))))</f>
        <v/>
      </c>
      <c r="E220" s="54">
        <f>Model_Data!I218</f>
        <v/>
      </c>
      <c r="F220" s="53">
        <f>Subsurface_Live_Data!F218</f>
        <v/>
      </c>
      <c r="G220" s="53">
        <f>Subsurface_Live_Data!I218</f>
        <v/>
      </c>
      <c r="H220" s="53">
        <f>Subsurface_Live_Data!K218</f>
        <v/>
      </c>
      <c r="I220" s="54">
        <f>Subsurface_Live_Data!M218/COS(RADIANS(D220))</f>
        <v/>
      </c>
      <c r="J220" s="54">
        <f>Subsurface_Live_Data!N218/COS(RADIANS(D220))</f>
        <v/>
      </c>
      <c r="K220" s="54">
        <f>Subsurface_Live_Data!O218/COS(RADIANS(D220))</f>
        <v/>
      </c>
      <c r="L220" s="53">
        <f>Inputs!$C$21*K220/(2*Inputs!$C$12*1000000)</f>
        <v/>
      </c>
      <c r="M220" s="53">
        <f>L220*COS(RADIANS(D220))</f>
        <v/>
      </c>
      <c r="N220" s="54">
        <f>L220-H220</f>
        <v/>
      </c>
      <c r="O220" s="55">
        <f>M220-H220</f>
        <v/>
      </c>
      <c r="P220" s="54">
        <f>N220-O220</f>
        <v/>
      </c>
      <c r="Q220" s="53">
        <f>Inputs!$C$21*J220/(2*Inputs!$C$12*1000000)</f>
        <v/>
      </c>
      <c r="R220" s="53">
        <f>Q220*COS(RADIANS(D220))</f>
        <v/>
      </c>
      <c r="S220" s="53">
        <f>Inputs!$C$21*I220/(2*Inputs!$C$12*1000000)*COS(RADIANS(D220))</f>
        <v/>
      </c>
    </row>
    <row r="221">
      <c r="A221" s="53">
        <f>Subsurface_Live_Data!A219</f>
        <v/>
      </c>
      <c r="B221" s="54">
        <f>Model_Data!P219</f>
        <v/>
      </c>
      <c r="C221" s="54">
        <f>ABS(B221)*Inputs!$C$13/2</f>
        <v/>
      </c>
      <c r="D221" s="54">
        <f>DEGREES(ASIN(MIN(1,C221/(Inputs!$C$11*1000))))</f>
        <v/>
      </c>
      <c r="E221" s="54">
        <f>Model_Data!I219</f>
        <v/>
      </c>
      <c r="F221" s="53">
        <f>Subsurface_Live_Data!F219</f>
        <v/>
      </c>
      <c r="G221" s="53">
        <f>Subsurface_Live_Data!I219</f>
        <v/>
      </c>
      <c r="H221" s="53">
        <f>Subsurface_Live_Data!K219</f>
        <v/>
      </c>
      <c r="I221" s="54">
        <f>Subsurface_Live_Data!M219/COS(RADIANS(D221))</f>
        <v/>
      </c>
      <c r="J221" s="54">
        <f>Subsurface_Live_Data!N219/COS(RADIANS(D221))</f>
        <v/>
      </c>
      <c r="K221" s="54">
        <f>Subsurface_Live_Data!O219/COS(RADIANS(D221))</f>
        <v/>
      </c>
      <c r="L221" s="53">
        <f>Inputs!$C$21*K221/(2*Inputs!$C$12*1000000)</f>
        <v/>
      </c>
      <c r="M221" s="53">
        <f>L221*COS(RADIANS(D221))</f>
        <v/>
      </c>
      <c r="N221" s="54">
        <f>L221-H221</f>
        <v/>
      </c>
      <c r="O221" s="55">
        <f>M221-H221</f>
        <v/>
      </c>
      <c r="P221" s="54">
        <f>N221-O221</f>
        <v/>
      </c>
      <c r="Q221" s="53">
        <f>Inputs!$C$21*J221/(2*Inputs!$C$12*1000000)</f>
        <v/>
      </c>
      <c r="R221" s="53">
        <f>Q221*COS(RADIANS(D221))</f>
        <v/>
      </c>
      <c r="S221" s="53">
        <f>Inputs!$C$21*I221/(2*Inputs!$C$12*1000000)*COS(RADIANS(D221))</f>
        <v/>
      </c>
    </row>
    <row r="222">
      <c r="A222" s="53">
        <f>Subsurface_Live_Data!A220</f>
        <v/>
      </c>
      <c r="B222" s="54">
        <f>Model_Data!P220</f>
        <v/>
      </c>
      <c r="C222" s="54">
        <f>ABS(B222)*Inputs!$C$13/2</f>
        <v/>
      </c>
      <c r="D222" s="54">
        <f>DEGREES(ASIN(MIN(1,C222/(Inputs!$C$11*1000))))</f>
        <v/>
      </c>
      <c r="E222" s="54">
        <f>Model_Data!I220</f>
        <v/>
      </c>
      <c r="F222" s="53">
        <f>Subsurface_Live_Data!F220</f>
        <v/>
      </c>
      <c r="G222" s="53">
        <f>Subsurface_Live_Data!I220</f>
        <v/>
      </c>
      <c r="H222" s="53">
        <f>Subsurface_Live_Data!K220</f>
        <v/>
      </c>
      <c r="I222" s="54">
        <f>Subsurface_Live_Data!M220/COS(RADIANS(D222))</f>
        <v/>
      </c>
      <c r="J222" s="54">
        <f>Subsurface_Live_Data!N220/COS(RADIANS(D222))</f>
        <v/>
      </c>
      <c r="K222" s="54">
        <f>Subsurface_Live_Data!O220/COS(RADIANS(D222))</f>
        <v/>
      </c>
      <c r="L222" s="53">
        <f>Inputs!$C$21*K222/(2*Inputs!$C$12*1000000)</f>
        <v/>
      </c>
      <c r="M222" s="53">
        <f>L222*COS(RADIANS(D222))</f>
        <v/>
      </c>
      <c r="N222" s="54">
        <f>L222-H222</f>
        <v/>
      </c>
      <c r="O222" s="55">
        <f>M222-H222</f>
        <v/>
      </c>
      <c r="P222" s="54">
        <f>N222-O222</f>
        <v/>
      </c>
      <c r="Q222" s="53">
        <f>Inputs!$C$21*J222/(2*Inputs!$C$12*1000000)</f>
        <v/>
      </c>
      <c r="R222" s="53">
        <f>Q222*COS(RADIANS(D222))</f>
        <v/>
      </c>
      <c r="S222" s="53">
        <f>Inputs!$C$21*I222/(2*Inputs!$C$12*1000000)*COS(RADIANS(D222))</f>
        <v/>
      </c>
    </row>
    <row r="223">
      <c r="A223" s="53">
        <f>Subsurface_Live_Data!A221</f>
        <v/>
      </c>
      <c r="B223" s="54">
        <f>Model_Data!P221</f>
        <v/>
      </c>
      <c r="C223" s="54">
        <f>ABS(B223)*Inputs!$C$13/2</f>
        <v/>
      </c>
      <c r="D223" s="54">
        <f>DEGREES(ASIN(MIN(1,C223/(Inputs!$C$11*1000))))</f>
        <v/>
      </c>
      <c r="E223" s="54">
        <f>Model_Data!I221</f>
        <v/>
      </c>
      <c r="F223" s="53">
        <f>Subsurface_Live_Data!F221</f>
        <v/>
      </c>
      <c r="G223" s="53">
        <f>Subsurface_Live_Data!I221</f>
        <v/>
      </c>
      <c r="H223" s="53">
        <f>Subsurface_Live_Data!K221</f>
        <v/>
      </c>
      <c r="I223" s="54">
        <f>Subsurface_Live_Data!M221/COS(RADIANS(D223))</f>
        <v/>
      </c>
      <c r="J223" s="54">
        <f>Subsurface_Live_Data!N221/COS(RADIANS(D223))</f>
        <v/>
      </c>
      <c r="K223" s="54">
        <f>Subsurface_Live_Data!O221/COS(RADIANS(D223))</f>
        <v/>
      </c>
      <c r="L223" s="53">
        <f>Inputs!$C$21*K223/(2*Inputs!$C$12*1000000)</f>
        <v/>
      </c>
      <c r="M223" s="53">
        <f>L223*COS(RADIANS(D223))</f>
        <v/>
      </c>
      <c r="N223" s="54">
        <f>L223-H223</f>
        <v/>
      </c>
      <c r="O223" s="55">
        <f>M223-H223</f>
        <v/>
      </c>
      <c r="P223" s="54">
        <f>N223-O223</f>
        <v/>
      </c>
      <c r="Q223" s="53">
        <f>Inputs!$C$21*J223/(2*Inputs!$C$12*1000000)</f>
        <v/>
      </c>
      <c r="R223" s="53">
        <f>Q223*COS(RADIANS(D223))</f>
        <v/>
      </c>
      <c r="S223" s="53">
        <f>Inputs!$C$21*I223/(2*Inputs!$C$12*1000000)*COS(RADIANS(D223))</f>
        <v/>
      </c>
    </row>
    <row r="224">
      <c r="A224" s="53">
        <f>Subsurface_Live_Data!A222</f>
        <v/>
      </c>
      <c r="B224" s="54">
        <f>Model_Data!P222</f>
        <v/>
      </c>
      <c r="C224" s="54">
        <f>ABS(B224)*Inputs!$C$13/2</f>
        <v/>
      </c>
      <c r="D224" s="54">
        <f>DEGREES(ASIN(MIN(1,C224/(Inputs!$C$11*1000))))</f>
        <v/>
      </c>
      <c r="E224" s="54">
        <f>Model_Data!I222</f>
        <v/>
      </c>
      <c r="F224" s="53">
        <f>Subsurface_Live_Data!F222</f>
        <v/>
      </c>
      <c r="G224" s="53">
        <f>Subsurface_Live_Data!I222</f>
        <v/>
      </c>
      <c r="H224" s="53">
        <f>Subsurface_Live_Data!K222</f>
        <v/>
      </c>
      <c r="I224" s="54">
        <f>Subsurface_Live_Data!M222/COS(RADIANS(D224))</f>
        <v/>
      </c>
      <c r="J224" s="54">
        <f>Subsurface_Live_Data!N222/COS(RADIANS(D224))</f>
        <v/>
      </c>
      <c r="K224" s="54">
        <f>Subsurface_Live_Data!O222/COS(RADIANS(D224))</f>
        <v/>
      </c>
      <c r="L224" s="53">
        <f>Inputs!$C$21*K224/(2*Inputs!$C$12*1000000)</f>
        <v/>
      </c>
      <c r="M224" s="53">
        <f>L224*COS(RADIANS(D224))</f>
        <v/>
      </c>
      <c r="N224" s="54">
        <f>L224-H224</f>
        <v/>
      </c>
      <c r="O224" s="55">
        <f>M224-H224</f>
        <v/>
      </c>
      <c r="P224" s="54">
        <f>N224-O224</f>
        <v/>
      </c>
      <c r="Q224" s="53">
        <f>Inputs!$C$21*J224/(2*Inputs!$C$12*1000000)</f>
        <v/>
      </c>
      <c r="R224" s="53">
        <f>Q224*COS(RADIANS(D224))</f>
        <v/>
      </c>
      <c r="S224" s="53">
        <f>Inputs!$C$21*I224/(2*Inputs!$C$12*1000000)*COS(RADIANS(D224))</f>
        <v/>
      </c>
    </row>
    <row r="225">
      <c r="A225" s="53">
        <f>Subsurface_Live_Data!A223</f>
        <v/>
      </c>
      <c r="B225" s="54">
        <f>Model_Data!P223</f>
        <v/>
      </c>
      <c r="C225" s="54">
        <f>ABS(B225)*Inputs!$C$13/2</f>
        <v/>
      </c>
      <c r="D225" s="54">
        <f>DEGREES(ASIN(MIN(1,C225/(Inputs!$C$11*1000))))</f>
        <v/>
      </c>
      <c r="E225" s="54">
        <f>Model_Data!I223</f>
        <v/>
      </c>
      <c r="F225" s="53">
        <f>Subsurface_Live_Data!F223</f>
        <v/>
      </c>
      <c r="G225" s="53">
        <f>Subsurface_Live_Data!I223</f>
        <v/>
      </c>
      <c r="H225" s="53">
        <f>Subsurface_Live_Data!K223</f>
        <v/>
      </c>
      <c r="I225" s="54">
        <f>Subsurface_Live_Data!M223/COS(RADIANS(D225))</f>
        <v/>
      </c>
      <c r="J225" s="54">
        <f>Subsurface_Live_Data!N223/COS(RADIANS(D225))</f>
        <v/>
      </c>
      <c r="K225" s="54">
        <f>Subsurface_Live_Data!O223/COS(RADIANS(D225))</f>
        <v/>
      </c>
      <c r="L225" s="53">
        <f>Inputs!$C$21*K225/(2*Inputs!$C$12*1000000)</f>
        <v/>
      </c>
      <c r="M225" s="53">
        <f>L225*COS(RADIANS(D225))</f>
        <v/>
      </c>
      <c r="N225" s="54">
        <f>L225-H225</f>
        <v/>
      </c>
      <c r="O225" s="55">
        <f>M225-H225</f>
        <v/>
      </c>
      <c r="P225" s="54">
        <f>N225-O225</f>
        <v/>
      </c>
      <c r="Q225" s="53">
        <f>Inputs!$C$21*J225/(2*Inputs!$C$12*1000000)</f>
        <v/>
      </c>
      <c r="R225" s="53">
        <f>Q225*COS(RADIANS(D225))</f>
        <v/>
      </c>
      <c r="S225" s="53">
        <f>Inputs!$C$21*I225/(2*Inputs!$C$12*1000000)*COS(RADIANS(D225))</f>
        <v/>
      </c>
    </row>
    <row r="226">
      <c r="A226" s="53">
        <f>Subsurface_Live_Data!A224</f>
        <v/>
      </c>
      <c r="B226" s="54">
        <f>Model_Data!P224</f>
        <v/>
      </c>
      <c r="C226" s="54">
        <f>ABS(B226)*Inputs!$C$13/2</f>
        <v/>
      </c>
      <c r="D226" s="54">
        <f>DEGREES(ASIN(MIN(1,C226/(Inputs!$C$11*1000))))</f>
        <v/>
      </c>
      <c r="E226" s="54">
        <f>Model_Data!I224</f>
        <v/>
      </c>
      <c r="F226" s="53">
        <f>Subsurface_Live_Data!F224</f>
        <v/>
      </c>
      <c r="G226" s="53">
        <f>Subsurface_Live_Data!I224</f>
        <v/>
      </c>
      <c r="H226" s="53">
        <f>Subsurface_Live_Data!K224</f>
        <v/>
      </c>
      <c r="I226" s="54">
        <f>Subsurface_Live_Data!M224/COS(RADIANS(D226))</f>
        <v/>
      </c>
      <c r="J226" s="54">
        <f>Subsurface_Live_Data!N224/COS(RADIANS(D226))</f>
        <v/>
      </c>
      <c r="K226" s="54">
        <f>Subsurface_Live_Data!O224/COS(RADIANS(D226))</f>
        <v/>
      </c>
      <c r="L226" s="53">
        <f>Inputs!$C$21*K226/(2*Inputs!$C$12*1000000)</f>
        <v/>
      </c>
      <c r="M226" s="53">
        <f>L226*COS(RADIANS(D226))</f>
        <v/>
      </c>
      <c r="N226" s="54">
        <f>L226-H226</f>
        <v/>
      </c>
      <c r="O226" s="55">
        <f>M226-H226</f>
        <v/>
      </c>
      <c r="P226" s="54">
        <f>N226-O226</f>
        <v/>
      </c>
      <c r="Q226" s="53">
        <f>Inputs!$C$21*J226/(2*Inputs!$C$12*1000000)</f>
        <v/>
      </c>
      <c r="R226" s="53">
        <f>Q226*COS(RADIANS(D226))</f>
        <v/>
      </c>
      <c r="S226" s="53">
        <f>Inputs!$C$21*I226/(2*Inputs!$C$12*1000000)*COS(RADIANS(D226))</f>
        <v/>
      </c>
    </row>
    <row r="227">
      <c r="A227" s="53">
        <f>Subsurface_Live_Data!A225</f>
        <v/>
      </c>
      <c r="B227" s="54">
        <f>Model_Data!P225</f>
        <v/>
      </c>
      <c r="C227" s="54">
        <f>ABS(B227)*Inputs!$C$13/2</f>
        <v/>
      </c>
      <c r="D227" s="54">
        <f>DEGREES(ASIN(MIN(1,C227/(Inputs!$C$11*1000))))</f>
        <v/>
      </c>
      <c r="E227" s="54">
        <f>Model_Data!I225</f>
        <v/>
      </c>
      <c r="F227" s="53">
        <f>Subsurface_Live_Data!F225</f>
        <v/>
      </c>
      <c r="G227" s="53">
        <f>Subsurface_Live_Data!I225</f>
        <v/>
      </c>
      <c r="H227" s="53">
        <f>Subsurface_Live_Data!K225</f>
        <v/>
      </c>
      <c r="I227" s="54">
        <f>Subsurface_Live_Data!M225/COS(RADIANS(D227))</f>
        <v/>
      </c>
      <c r="J227" s="54">
        <f>Subsurface_Live_Data!N225/COS(RADIANS(D227))</f>
        <v/>
      </c>
      <c r="K227" s="54">
        <f>Subsurface_Live_Data!O225/COS(RADIANS(D227))</f>
        <v/>
      </c>
      <c r="L227" s="53">
        <f>Inputs!$C$21*K227/(2*Inputs!$C$12*1000000)</f>
        <v/>
      </c>
      <c r="M227" s="53">
        <f>L227*COS(RADIANS(D227))</f>
        <v/>
      </c>
      <c r="N227" s="54">
        <f>L227-H227</f>
        <v/>
      </c>
      <c r="O227" s="55">
        <f>M227-H227</f>
        <v/>
      </c>
      <c r="P227" s="54">
        <f>N227-O227</f>
        <v/>
      </c>
      <c r="Q227" s="53">
        <f>Inputs!$C$21*J227/(2*Inputs!$C$12*1000000)</f>
        <v/>
      </c>
      <c r="R227" s="53">
        <f>Q227*COS(RADIANS(D227))</f>
        <v/>
      </c>
      <c r="S227" s="53">
        <f>Inputs!$C$21*I227/(2*Inputs!$C$12*1000000)*COS(RADIANS(D227))</f>
        <v/>
      </c>
    </row>
    <row r="228">
      <c r="A228" s="53">
        <f>Subsurface_Live_Data!A226</f>
        <v/>
      </c>
      <c r="B228" s="54">
        <f>Model_Data!P226</f>
        <v/>
      </c>
      <c r="C228" s="54">
        <f>ABS(B228)*Inputs!$C$13/2</f>
        <v/>
      </c>
      <c r="D228" s="54">
        <f>DEGREES(ASIN(MIN(1,C228/(Inputs!$C$11*1000))))</f>
        <v/>
      </c>
      <c r="E228" s="54">
        <f>Model_Data!I226</f>
        <v/>
      </c>
      <c r="F228" s="53">
        <f>Subsurface_Live_Data!F226</f>
        <v/>
      </c>
      <c r="G228" s="53">
        <f>Subsurface_Live_Data!I226</f>
        <v/>
      </c>
      <c r="H228" s="53">
        <f>Subsurface_Live_Data!K226</f>
        <v/>
      </c>
      <c r="I228" s="54">
        <f>Subsurface_Live_Data!M226/COS(RADIANS(D228))</f>
        <v/>
      </c>
      <c r="J228" s="54">
        <f>Subsurface_Live_Data!N226/COS(RADIANS(D228))</f>
        <v/>
      </c>
      <c r="K228" s="54">
        <f>Subsurface_Live_Data!O226/COS(RADIANS(D228))</f>
        <v/>
      </c>
      <c r="L228" s="53">
        <f>Inputs!$C$21*K228/(2*Inputs!$C$12*1000000)</f>
        <v/>
      </c>
      <c r="M228" s="53">
        <f>L228*COS(RADIANS(D228))</f>
        <v/>
      </c>
      <c r="N228" s="54">
        <f>L228-H228</f>
        <v/>
      </c>
      <c r="O228" s="55">
        <f>M228-H228</f>
        <v/>
      </c>
      <c r="P228" s="54">
        <f>N228-O228</f>
        <v/>
      </c>
      <c r="Q228" s="53">
        <f>Inputs!$C$21*J228/(2*Inputs!$C$12*1000000)</f>
        <v/>
      </c>
      <c r="R228" s="53">
        <f>Q228*COS(RADIANS(D228))</f>
        <v/>
      </c>
      <c r="S228" s="53">
        <f>Inputs!$C$21*I228/(2*Inputs!$C$12*1000000)*COS(RADIANS(D228))</f>
        <v/>
      </c>
    </row>
    <row r="229">
      <c r="A229" s="53">
        <f>Subsurface_Live_Data!A227</f>
        <v/>
      </c>
      <c r="B229" s="54">
        <f>Model_Data!P227</f>
        <v/>
      </c>
      <c r="C229" s="54">
        <f>ABS(B229)*Inputs!$C$13/2</f>
        <v/>
      </c>
      <c r="D229" s="54">
        <f>DEGREES(ASIN(MIN(1,C229/(Inputs!$C$11*1000))))</f>
        <v/>
      </c>
      <c r="E229" s="54">
        <f>Model_Data!I227</f>
        <v/>
      </c>
      <c r="F229" s="53">
        <f>Subsurface_Live_Data!F227</f>
        <v/>
      </c>
      <c r="G229" s="53">
        <f>Subsurface_Live_Data!I227</f>
        <v/>
      </c>
      <c r="H229" s="53">
        <f>Subsurface_Live_Data!K227</f>
        <v/>
      </c>
      <c r="I229" s="54">
        <f>Subsurface_Live_Data!M227/COS(RADIANS(D229))</f>
        <v/>
      </c>
      <c r="J229" s="54">
        <f>Subsurface_Live_Data!N227/COS(RADIANS(D229))</f>
        <v/>
      </c>
      <c r="K229" s="54">
        <f>Subsurface_Live_Data!O227/COS(RADIANS(D229))</f>
        <v/>
      </c>
      <c r="L229" s="53">
        <f>Inputs!$C$21*K229/(2*Inputs!$C$12*1000000)</f>
        <v/>
      </c>
      <c r="M229" s="53">
        <f>L229*COS(RADIANS(D229))</f>
        <v/>
      </c>
      <c r="N229" s="54">
        <f>L229-H229</f>
        <v/>
      </c>
      <c r="O229" s="55">
        <f>M229-H229</f>
        <v/>
      </c>
      <c r="P229" s="54">
        <f>N229-O229</f>
        <v/>
      </c>
      <c r="Q229" s="53">
        <f>Inputs!$C$21*J229/(2*Inputs!$C$12*1000000)</f>
        <v/>
      </c>
      <c r="R229" s="53">
        <f>Q229*COS(RADIANS(D229))</f>
        <v/>
      </c>
      <c r="S229" s="53">
        <f>Inputs!$C$21*I229/(2*Inputs!$C$12*1000000)*COS(RADIANS(D229))</f>
        <v/>
      </c>
    </row>
    <row r="230">
      <c r="A230" s="53">
        <f>Subsurface_Live_Data!A228</f>
        <v/>
      </c>
      <c r="B230" s="54">
        <f>Model_Data!P228</f>
        <v/>
      </c>
      <c r="C230" s="54">
        <f>ABS(B230)*Inputs!$C$13/2</f>
        <v/>
      </c>
      <c r="D230" s="54">
        <f>DEGREES(ASIN(MIN(1,C230/(Inputs!$C$11*1000))))</f>
        <v/>
      </c>
      <c r="E230" s="54">
        <f>Model_Data!I228</f>
        <v/>
      </c>
      <c r="F230" s="53">
        <f>Subsurface_Live_Data!F228</f>
        <v/>
      </c>
      <c r="G230" s="53">
        <f>Subsurface_Live_Data!I228</f>
        <v/>
      </c>
      <c r="H230" s="53">
        <f>Subsurface_Live_Data!K228</f>
        <v/>
      </c>
      <c r="I230" s="54">
        <f>Subsurface_Live_Data!M228/COS(RADIANS(D230))</f>
        <v/>
      </c>
      <c r="J230" s="54">
        <f>Subsurface_Live_Data!N228/COS(RADIANS(D230))</f>
        <v/>
      </c>
      <c r="K230" s="54">
        <f>Subsurface_Live_Data!O228/COS(RADIANS(D230))</f>
        <v/>
      </c>
      <c r="L230" s="53">
        <f>Inputs!$C$21*K230/(2*Inputs!$C$12*1000000)</f>
        <v/>
      </c>
      <c r="M230" s="53">
        <f>L230*COS(RADIANS(D230))</f>
        <v/>
      </c>
      <c r="N230" s="54">
        <f>L230-H230</f>
        <v/>
      </c>
      <c r="O230" s="55">
        <f>M230-H230</f>
        <v/>
      </c>
      <c r="P230" s="54">
        <f>N230-O230</f>
        <v/>
      </c>
      <c r="Q230" s="53">
        <f>Inputs!$C$21*J230/(2*Inputs!$C$12*1000000)</f>
        <v/>
      </c>
      <c r="R230" s="53">
        <f>Q230*COS(RADIANS(D230))</f>
        <v/>
      </c>
      <c r="S230" s="53">
        <f>Inputs!$C$21*I230/(2*Inputs!$C$12*1000000)*COS(RADIANS(D230))</f>
        <v/>
      </c>
    </row>
    <row r="231">
      <c r="A231" s="53">
        <f>Subsurface_Live_Data!A229</f>
        <v/>
      </c>
      <c r="B231" s="54">
        <f>Model_Data!P229</f>
        <v/>
      </c>
      <c r="C231" s="54">
        <f>ABS(B231)*Inputs!$C$13/2</f>
        <v/>
      </c>
      <c r="D231" s="54">
        <f>DEGREES(ASIN(MIN(1,C231/(Inputs!$C$11*1000))))</f>
        <v/>
      </c>
      <c r="E231" s="54">
        <f>Model_Data!I229</f>
        <v/>
      </c>
      <c r="F231" s="53">
        <f>Subsurface_Live_Data!F229</f>
        <v/>
      </c>
      <c r="G231" s="53">
        <f>Subsurface_Live_Data!I229</f>
        <v/>
      </c>
      <c r="H231" s="53">
        <f>Subsurface_Live_Data!K229</f>
        <v/>
      </c>
      <c r="I231" s="54">
        <f>Subsurface_Live_Data!M229/COS(RADIANS(D231))</f>
        <v/>
      </c>
      <c r="J231" s="54">
        <f>Subsurface_Live_Data!N229/COS(RADIANS(D231))</f>
        <v/>
      </c>
      <c r="K231" s="54">
        <f>Subsurface_Live_Data!O229/COS(RADIANS(D231))</f>
        <v/>
      </c>
      <c r="L231" s="53">
        <f>Inputs!$C$21*K231/(2*Inputs!$C$12*1000000)</f>
        <v/>
      </c>
      <c r="M231" s="53">
        <f>L231*COS(RADIANS(D231))</f>
        <v/>
      </c>
      <c r="N231" s="54">
        <f>L231-H231</f>
        <v/>
      </c>
      <c r="O231" s="55">
        <f>M231-H231</f>
        <v/>
      </c>
      <c r="P231" s="54">
        <f>N231-O231</f>
        <v/>
      </c>
      <c r="Q231" s="53">
        <f>Inputs!$C$21*J231/(2*Inputs!$C$12*1000000)</f>
        <v/>
      </c>
      <c r="R231" s="53">
        <f>Q231*COS(RADIANS(D231))</f>
        <v/>
      </c>
      <c r="S231" s="53">
        <f>Inputs!$C$21*I231/(2*Inputs!$C$12*1000000)*COS(RADIANS(D231))</f>
        <v/>
      </c>
    </row>
    <row r="232">
      <c r="A232" s="53">
        <f>Subsurface_Live_Data!A230</f>
        <v/>
      </c>
      <c r="B232" s="54">
        <f>Model_Data!P230</f>
        <v/>
      </c>
      <c r="C232" s="54">
        <f>ABS(B232)*Inputs!$C$13/2</f>
        <v/>
      </c>
      <c r="D232" s="54">
        <f>DEGREES(ASIN(MIN(1,C232/(Inputs!$C$11*1000))))</f>
        <v/>
      </c>
      <c r="E232" s="54">
        <f>Model_Data!I230</f>
        <v/>
      </c>
      <c r="F232" s="53">
        <f>Subsurface_Live_Data!F230</f>
        <v/>
      </c>
      <c r="G232" s="53">
        <f>Subsurface_Live_Data!I230</f>
        <v/>
      </c>
      <c r="H232" s="53">
        <f>Subsurface_Live_Data!K230</f>
        <v/>
      </c>
      <c r="I232" s="54">
        <f>Subsurface_Live_Data!M230/COS(RADIANS(D232))</f>
        <v/>
      </c>
      <c r="J232" s="54">
        <f>Subsurface_Live_Data!N230/COS(RADIANS(D232))</f>
        <v/>
      </c>
      <c r="K232" s="54">
        <f>Subsurface_Live_Data!O230/COS(RADIANS(D232))</f>
        <v/>
      </c>
      <c r="L232" s="53">
        <f>Inputs!$C$21*K232/(2*Inputs!$C$12*1000000)</f>
        <v/>
      </c>
      <c r="M232" s="53">
        <f>L232*COS(RADIANS(D232))</f>
        <v/>
      </c>
      <c r="N232" s="54">
        <f>L232-H232</f>
        <v/>
      </c>
      <c r="O232" s="55">
        <f>M232-H232</f>
        <v/>
      </c>
      <c r="P232" s="54">
        <f>N232-O232</f>
        <v/>
      </c>
      <c r="Q232" s="53">
        <f>Inputs!$C$21*J232/(2*Inputs!$C$12*1000000)</f>
        <v/>
      </c>
      <c r="R232" s="53">
        <f>Q232*COS(RADIANS(D232))</f>
        <v/>
      </c>
      <c r="S232" s="53">
        <f>Inputs!$C$21*I232/(2*Inputs!$C$12*1000000)*COS(RADIANS(D232))</f>
        <v/>
      </c>
    </row>
    <row r="233">
      <c r="A233" s="53">
        <f>Subsurface_Live_Data!A231</f>
        <v/>
      </c>
      <c r="B233" s="54">
        <f>Model_Data!P231</f>
        <v/>
      </c>
      <c r="C233" s="54">
        <f>ABS(B233)*Inputs!$C$13/2</f>
        <v/>
      </c>
      <c r="D233" s="54">
        <f>DEGREES(ASIN(MIN(1,C233/(Inputs!$C$11*1000))))</f>
        <v/>
      </c>
      <c r="E233" s="54">
        <f>Model_Data!I231</f>
        <v/>
      </c>
      <c r="F233" s="53">
        <f>Subsurface_Live_Data!F231</f>
        <v/>
      </c>
      <c r="G233" s="53">
        <f>Subsurface_Live_Data!I231</f>
        <v/>
      </c>
      <c r="H233" s="53">
        <f>Subsurface_Live_Data!K231</f>
        <v/>
      </c>
      <c r="I233" s="54">
        <f>Subsurface_Live_Data!M231/COS(RADIANS(D233))</f>
        <v/>
      </c>
      <c r="J233" s="54">
        <f>Subsurface_Live_Data!N231/COS(RADIANS(D233))</f>
        <v/>
      </c>
      <c r="K233" s="54">
        <f>Subsurface_Live_Data!O231/COS(RADIANS(D233))</f>
        <v/>
      </c>
      <c r="L233" s="53">
        <f>Inputs!$C$21*K233/(2*Inputs!$C$12*1000000)</f>
        <v/>
      </c>
      <c r="M233" s="53">
        <f>L233*COS(RADIANS(D233))</f>
        <v/>
      </c>
      <c r="N233" s="54">
        <f>L233-H233</f>
        <v/>
      </c>
      <c r="O233" s="55">
        <f>M233-H233</f>
        <v/>
      </c>
      <c r="P233" s="54">
        <f>N233-O233</f>
        <v/>
      </c>
      <c r="Q233" s="53">
        <f>Inputs!$C$21*J233/(2*Inputs!$C$12*1000000)</f>
        <v/>
      </c>
      <c r="R233" s="53">
        <f>Q233*COS(RADIANS(D233))</f>
        <v/>
      </c>
      <c r="S233" s="53">
        <f>Inputs!$C$21*I233/(2*Inputs!$C$12*1000000)*COS(RADIANS(D233))</f>
        <v/>
      </c>
    </row>
    <row r="234">
      <c r="A234" s="53">
        <f>Subsurface_Live_Data!A232</f>
        <v/>
      </c>
      <c r="B234" s="54">
        <f>Model_Data!P232</f>
        <v/>
      </c>
      <c r="C234" s="54">
        <f>ABS(B234)*Inputs!$C$13/2</f>
        <v/>
      </c>
      <c r="D234" s="54">
        <f>DEGREES(ASIN(MIN(1,C234/(Inputs!$C$11*1000))))</f>
        <v/>
      </c>
      <c r="E234" s="54">
        <f>Model_Data!I232</f>
        <v/>
      </c>
      <c r="F234" s="53">
        <f>Subsurface_Live_Data!F232</f>
        <v/>
      </c>
      <c r="G234" s="53">
        <f>Subsurface_Live_Data!I232</f>
        <v/>
      </c>
      <c r="H234" s="53">
        <f>Subsurface_Live_Data!K232</f>
        <v/>
      </c>
      <c r="I234" s="54">
        <f>Subsurface_Live_Data!M232/COS(RADIANS(D234))</f>
        <v/>
      </c>
      <c r="J234" s="54">
        <f>Subsurface_Live_Data!N232/COS(RADIANS(D234))</f>
        <v/>
      </c>
      <c r="K234" s="54">
        <f>Subsurface_Live_Data!O232/COS(RADIANS(D234))</f>
        <v/>
      </c>
      <c r="L234" s="53">
        <f>Inputs!$C$21*K234/(2*Inputs!$C$12*1000000)</f>
        <v/>
      </c>
      <c r="M234" s="53">
        <f>L234*COS(RADIANS(D234))</f>
        <v/>
      </c>
      <c r="N234" s="54">
        <f>L234-H234</f>
        <v/>
      </c>
      <c r="O234" s="55">
        <f>M234-H234</f>
        <v/>
      </c>
      <c r="P234" s="54">
        <f>N234-O234</f>
        <v/>
      </c>
      <c r="Q234" s="53">
        <f>Inputs!$C$21*J234/(2*Inputs!$C$12*1000000)</f>
        <v/>
      </c>
      <c r="R234" s="53">
        <f>Q234*COS(RADIANS(D234))</f>
        <v/>
      </c>
      <c r="S234" s="53">
        <f>Inputs!$C$21*I234/(2*Inputs!$C$12*1000000)*COS(RADIANS(D234))</f>
        <v/>
      </c>
    </row>
    <row r="235">
      <c r="A235" s="53">
        <f>Subsurface_Live_Data!A233</f>
        <v/>
      </c>
      <c r="B235" s="54">
        <f>Model_Data!P233</f>
        <v/>
      </c>
      <c r="C235" s="54">
        <f>ABS(B235)*Inputs!$C$13/2</f>
        <v/>
      </c>
      <c r="D235" s="54">
        <f>DEGREES(ASIN(MIN(1,C235/(Inputs!$C$11*1000))))</f>
        <v/>
      </c>
      <c r="E235" s="54">
        <f>Model_Data!I233</f>
        <v/>
      </c>
      <c r="F235" s="53">
        <f>Subsurface_Live_Data!F233</f>
        <v/>
      </c>
      <c r="G235" s="53">
        <f>Subsurface_Live_Data!I233</f>
        <v/>
      </c>
      <c r="H235" s="53">
        <f>Subsurface_Live_Data!K233</f>
        <v/>
      </c>
      <c r="I235" s="54">
        <f>Subsurface_Live_Data!M233/COS(RADIANS(D235))</f>
        <v/>
      </c>
      <c r="J235" s="54">
        <f>Subsurface_Live_Data!N233/COS(RADIANS(D235))</f>
        <v/>
      </c>
      <c r="K235" s="54">
        <f>Subsurface_Live_Data!O233/COS(RADIANS(D235))</f>
        <v/>
      </c>
      <c r="L235" s="53">
        <f>Inputs!$C$21*K235/(2*Inputs!$C$12*1000000)</f>
        <v/>
      </c>
      <c r="M235" s="53">
        <f>L235*COS(RADIANS(D235))</f>
        <v/>
      </c>
      <c r="N235" s="54">
        <f>L235-H235</f>
        <v/>
      </c>
      <c r="O235" s="55">
        <f>M235-H235</f>
        <v/>
      </c>
      <c r="P235" s="54">
        <f>N235-O235</f>
        <v/>
      </c>
      <c r="Q235" s="53">
        <f>Inputs!$C$21*J235/(2*Inputs!$C$12*1000000)</f>
        <v/>
      </c>
      <c r="R235" s="53">
        <f>Q235*COS(RADIANS(D235))</f>
        <v/>
      </c>
      <c r="S235" s="53">
        <f>Inputs!$C$21*I235/(2*Inputs!$C$12*1000000)*COS(RADIANS(D235))</f>
        <v/>
      </c>
    </row>
    <row r="236">
      <c r="A236" s="53">
        <f>Subsurface_Live_Data!A234</f>
        <v/>
      </c>
      <c r="B236" s="54">
        <f>Model_Data!P234</f>
        <v/>
      </c>
      <c r="C236" s="54">
        <f>ABS(B236)*Inputs!$C$13/2</f>
        <v/>
      </c>
      <c r="D236" s="54">
        <f>DEGREES(ASIN(MIN(1,C236/(Inputs!$C$11*1000))))</f>
        <v/>
      </c>
      <c r="E236" s="54">
        <f>Model_Data!I234</f>
        <v/>
      </c>
      <c r="F236" s="53">
        <f>Subsurface_Live_Data!F234</f>
        <v/>
      </c>
      <c r="G236" s="53">
        <f>Subsurface_Live_Data!I234</f>
        <v/>
      </c>
      <c r="H236" s="53">
        <f>Subsurface_Live_Data!K234</f>
        <v/>
      </c>
      <c r="I236" s="54">
        <f>Subsurface_Live_Data!M234/COS(RADIANS(D236))</f>
        <v/>
      </c>
      <c r="J236" s="54">
        <f>Subsurface_Live_Data!N234/COS(RADIANS(D236))</f>
        <v/>
      </c>
      <c r="K236" s="54">
        <f>Subsurface_Live_Data!O234/COS(RADIANS(D236))</f>
        <v/>
      </c>
      <c r="L236" s="53">
        <f>Inputs!$C$21*K236/(2*Inputs!$C$12*1000000)</f>
        <v/>
      </c>
      <c r="M236" s="53">
        <f>L236*COS(RADIANS(D236))</f>
        <v/>
      </c>
      <c r="N236" s="54">
        <f>L236-H236</f>
        <v/>
      </c>
      <c r="O236" s="55">
        <f>M236-H236</f>
        <v/>
      </c>
      <c r="P236" s="54">
        <f>N236-O236</f>
        <v/>
      </c>
      <c r="Q236" s="53">
        <f>Inputs!$C$21*J236/(2*Inputs!$C$12*1000000)</f>
        <v/>
      </c>
      <c r="R236" s="53">
        <f>Q236*COS(RADIANS(D236))</f>
        <v/>
      </c>
      <c r="S236" s="53">
        <f>Inputs!$C$21*I236/(2*Inputs!$C$12*1000000)*COS(RADIANS(D236))</f>
        <v/>
      </c>
    </row>
    <row r="237">
      <c r="A237" s="53">
        <f>Subsurface_Live_Data!A235</f>
        <v/>
      </c>
      <c r="B237" s="54">
        <f>Model_Data!P235</f>
        <v/>
      </c>
      <c r="C237" s="54">
        <f>ABS(B237)*Inputs!$C$13/2</f>
        <v/>
      </c>
      <c r="D237" s="54">
        <f>DEGREES(ASIN(MIN(1,C237/(Inputs!$C$11*1000))))</f>
        <v/>
      </c>
      <c r="E237" s="54">
        <f>Model_Data!I235</f>
        <v/>
      </c>
      <c r="F237" s="53">
        <f>Subsurface_Live_Data!F235</f>
        <v/>
      </c>
      <c r="G237" s="53">
        <f>Subsurface_Live_Data!I235</f>
        <v/>
      </c>
      <c r="H237" s="53">
        <f>Subsurface_Live_Data!K235</f>
        <v/>
      </c>
      <c r="I237" s="54">
        <f>Subsurface_Live_Data!M235/COS(RADIANS(D237))</f>
        <v/>
      </c>
      <c r="J237" s="54">
        <f>Subsurface_Live_Data!N235/COS(RADIANS(D237))</f>
        <v/>
      </c>
      <c r="K237" s="54">
        <f>Subsurface_Live_Data!O235/COS(RADIANS(D237))</f>
        <v/>
      </c>
      <c r="L237" s="53">
        <f>Inputs!$C$21*K237/(2*Inputs!$C$12*1000000)</f>
        <v/>
      </c>
      <c r="M237" s="53">
        <f>L237*COS(RADIANS(D237))</f>
        <v/>
      </c>
      <c r="N237" s="54">
        <f>L237-H237</f>
        <v/>
      </c>
      <c r="O237" s="55">
        <f>M237-H237</f>
        <v/>
      </c>
      <c r="P237" s="54">
        <f>N237-O237</f>
        <v/>
      </c>
      <c r="Q237" s="53">
        <f>Inputs!$C$21*J237/(2*Inputs!$C$12*1000000)</f>
        <v/>
      </c>
      <c r="R237" s="53">
        <f>Q237*COS(RADIANS(D237))</f>
        <v/>
      </c>
      <c r="S237" s="53">
        <f>Inputs!$C$21*I237/(2*Inputs!$C$12*1000000)*COS(RADIANS(D237))</f>
        <v/>
      </c>
    </row>
    <row r="238">
      <c r="A238" s="53">
        <f>Subsurface_Live_Data!A236</f>
        <v/>
      </c>
      <c r="B238" s="54">
        <f>Model_Data!P236</f>
        <v/>
      </c>
      <c r="C238" s="54">
        <f>ABS(B238)*Inputs!$C$13/2</f>
        <v/>
      </c>
      <c r="D238" s="54">
        <f>DEGREES(ASIN(MIN(1,C238/(Inputs!$C$11*1000))))</f>
        <v/>
      </c>
      <c r="E238" s="54">
        <f>Model_Data!I236</f>
        <v/>
      </c>
      <c r="F238" s="53">
        <f>Subsurface_Live_Data!F236</f>
        <v/>
      </c>
      <c r="G238" s="53">
        <f>Subsurface_Live_Data!I236</f>
        <v/>
      </c>
      <c r="H238" s="53">
        <f>Subsurface_Live_Data!K236</f>
        <v/>
      </c>
      <c r="I238" s="54">
        <f>Subsurface_Live_Data!M236/COS(RADIANS(D238))</f>
        <v/>
      </c>
      <c r="J238" s="54">
        <f>Subsurface_Live_Data!N236/COS(RADIANS(D238))</f>
        <v/>
      </c>
      <c r="K238" s="54">
        <f>Subsurface_Live_Data!O236/COS(RADIANS(D238))</f>
        <v/>
      </c>
      <c r="L238" s="53">
        <f>Inputs!$C$21*K238/(2*Inputs!$C$12*1000000)</f>
        <v/>
      </c>
      <c r="M238" s="53">
        <f>L238*COS(RADIANS(D238))</f>
        <v/>
      </c>
      <c r="N238" s="54">
        <f>L238-H238</f>
        <v/>
      </c>
      <c r="O238" s="55">
        <f>M238-H238</f>
        <v/>
      </c>
      <c r="P238" s="54">
        <f>N238-O238</f>
        <v/>
      </c>
      <c r="Q238" s="53">
        <f>Inputs!$C$21*J238/(2*Inputs!$C$12*1000000)</f>
        <v/>
      </c>
      <c r="R238" s="53">
        <f>Q238*COS(RADIANS(D238))</f>
        <v/>
      </c>
      <c r="S238" s="53">
        <f>Inputs!$C$21*I238/(2*Inputs!$C$12*1000000)*COS(RADIANS(D238))</f>
        <v/>
      </c>
    </row>
    <row r="239">
      <c r="A239" s="53">
        <f>Subsurface_Live_Data!A237</f>
        <v/>
      </c>
      <c r="B239" s="54">
        <f>Model_Data!P237</f>
        <v/>
      </c>
      <c r="C239" s="54">
        <f>ABS(B239)*Inputs!$C$13/2</f>
        <v/>
      </c>
      <c r="D239" s="54">
        <f>DEGREES(ASIN(MIN(1,C239/(Inputs!$C$11*1000))))</f>
        <v/>
      </c>
      <c r="E239" s="54">
        <f>Model_Data!I237</f>
        <v/>
      </c>
      <c r="F239" s="53">
        <f>Subsurface_Live_Data!F237</f>
        <v/>
      </c>
      <c r="G239" s="53">
        <f>Subsurface_Live_Data!I237</f>
        <v/>
      </c>
      <c r="H239" s="53">
        <f>Subsurface_Live_Data!K237</f>
        <v/>
      </c>
      <c r="I239" s="54">
        <f>Subsurface_Live_Data!M237/COS(RADIANS(D239))</f>
        <v/>
      </c>
      <c r="J239" s="54">
        <f>Subsurface_Live_Data!N237/COS(RADIANS(D239))</f>
        <v/>
      </c>
      <c r="K239" s="54">
        <f>Subsurface_Live_Data!O237/COS(RADIANS(D239))</f>
        <v/>
      </c>
      <c r="L239" s="53">
        <f>Inputs!$C$21*K239/(2*Inputs!$C$12*1000000)</f>
        <v/>
      </c>
      <c r="M239" s="53">
        <f>L239*COS(RADIANS(D239))</f>
        <v/>
      </c>
      <c r="N239" s="54">
        <f>L239-H239</f>
        <v/>
      </c>
      <c r="O239" s="55">
        <f>M239-H239</f>
        <v/>
      </c>
      <c r="P239" s="54">
        <f>N239-O239</f>
        <v/>
      </c>
      <c r="Q239" s="53">
        <f>Inputs!$C$21*J239/(2*Inputs!$C$12*1000000)</f>
        <v/>
      </c>
      <c r="R239" s="53">
        <f>Q239*COS(RADIANS(D239))</f>
        <v/>
      </c>
      <c r="S239" s="53">
        <f>Inputs!$C$21*I239/(2*Inputs!$C$12*1000000)*COS(RADIANS(D239))</f>
        <v/>
      </c>
    </row>
    <row r="240">
      <c r="A240" s="53">
        <f>Subsurface_Live_Data!A238</f>
        <v/>
      </c>
      <c r="B240" s="54">
        <f>Model_Data!P238</f>
        <v/>
      </c>
      <c r="C240" s="54">
        <f>ABS(B240)*Inputs!$C$13/2</f>
        <v/>
      </c>
      <c r="D240" s="54">
        <f>DEGREES(ASIN(MIN(1,C240/(Inputs!$C$11*1000))))</f>
        <v/>
      </c>
      <c r="E240" s="54">
        <f>Model_Data!I238</f>
        <v/>
      </c>
      <c r="F240" s="53">
        <f>Subsurface_Live_Data!F238</f>
        <v/>
      </c>
      <c r="G240" s="53">
        <f>Subsurface_Live_Data!I238</f>
        <v/>
      </c>
      <c r="H240" s="53">
        <f>Subsurface_Live_Data!K238</f>
        <v/>
      </c>
      <c r="I240" s="54">
        <f>Subsurface_Live_Data!M238/COS(RADIANS(D240))</f>
        <v/>
      </c>
      <c r="J240" s="54">
        <f>Subsurface_Live_Data!N238/COS(RADIANS(D240))</f>
        <v/>
      </c>
      <c r="K240" s="54">
        <f>Subsurface_Live_Data!O238/COS(RADIANS(D240))</f>
        <v/>
      </c>
      <c r="L240" s="53">
        <f>Inputs!$C$21*K240/(2*Inputs!$C$12*1000000)</f>
        <v/>
      </c>
      <c r="M240" s="53">
        <f>L240*COS(RADIANS(D240))</f>
        <v/>
      </c>
      <c r="N240" s="54">
        <f>L240-H240</f>
        <v/>
      </c>
      <c r="O240" s="55">
        <f>M240-H240</f>
        <v/>
      </c>
      <c r="P240" s="54">
        <f>N240-O240</f>
        <v/>
      </c>
      <c r="Q240" s="53">
        <f>Inputs!$C$21*J240/(2*Inputs!$C$12*1000000)</f>
        <v/>
      </c>
      <c r="R240" s="53">
        <f>Q240*COS(RADIANS(D240))</f>
        <v/>
      </c>
      <c r="S240" s="53">
        <f>Inputs!$C$21*I240/(2*Inputs!$C$12*1000000)*COS(RADIANS(D240))</f>
        <v/>
      </c>
    </row>
    <row r="241">
      <c r="A241" s="53">
        <f>Subsurface_Live_Data!A239</f>
        <v/>
      </c>
      <c r="B241" s="54">
        <f>Model_Data!P239</f>
        <v/>
      </c>
      <c r="C241" s="54">
        <f>ABS(B241)*Inputs!$C$13/2</f>
        <v/>
      </c>
      <c r="D241" s="54">
        <f>DEGREES(ASIN(MIN(1,C241/(Inputs!$C$11*1000))))</f>
        <v/>
      </c>
      <c r="E241" s="54">
        <f>Model_Data!I239</f>
        <v/>
      </c>
      <c r="F241" s="53">
        <f>Subsurface_Live_Data!F239</f>
        <v/>
      </c>
      <c r="G241" s="53">
        <f>Subsurface_Live_Data!I239</f>
        <v/>
      </c>
      <c r="H241" s="53">
        <f>Subsurface_Live_Data!K239</f>
        <v/>
      </c>
      <c r="I241" s="54">
        <f>Subsurface_Live_Data!M239/COS(RADIANS(D241))</f>
        <v/>
      </c>
      <c r="J241" s="54">
        <f>Subsurface_Live_Data!N239/COS(RADIANS(D241))</f>
        <v/>
      </c>
      <c r="K241" s="54">
        <f>Subsurface_Live_Data!O239/COS(RADIANS(D241))</f>
        <v/>
      </c>
      <c r="L241" s="53">
        <f>Inputs!$C$21*K241/(2*Inputs!$C$12*1000000)</f>
        <v/>
      </c>
      <c r="M241" s="53">
        <f>L241*COS(RADIANS(D241))</f>
        <v/>
      </c>
      <c r="N241" s="54">
        <f>L241-H241</f>
        <v/>
      </c>
      <c r="O241" s="55">
        <f>M241-H241</f>
        <v/>
      </c>
      <c r="P241" s="54">
        <f>N241-O241</f>
        <v/>
      </c>
      <c r="Q241" s="53">
        <f>Inputs!$C$21*J241/(2*Inputs!$C$12*1000000)</f>
        <v/>
      </c>
      <c r="R241" s="53">
        <f>Q241*COS(RADIANS(D241))</f>
        <v/>
      </c>
      <c r="S241" s="53">
        <f>Inputs!$C$21*I241/(2*Inputs!$C$12*1000000)*COS(RADIANS(D241))</f>
        <v/>
      </c>
    </row>
    <row r="242">
      <c r="A242" s="53">
        <f>Subsurface_Live_Data!A240</f>
        <v/>
      </c>
      <c r="B242" s="54">
        <f>Model_Data!P240</f>
        <v/>
      </c>
      <c r="C242" s="54">
        <f>ABS(B242)*Inputs!$C$13/2</f>
        <v/>
      </c>
      <c r="D242" s="54">
        <f>DEGREES(ASIN(MIN(1,C242/(Inputs!$C$11*1000))))</f>
        <v/>
      </c>
      <c r="E242" s="54">
        <f>Model_Data!I240</f>
        <v/>
      </c>
      <c r="F242" s="53">
        <f>Subsurface_Live_Data!F240</f>
        <v/>
      </c>
      <c r="G242" s="53">
        <f>Subsurface_Live_Data!I240</f>
        <v/>
      </c>
      <c r="H242" s="53">
        <f>Subsurface_Live_Data!K240</f>
        <v/>
      </c>
      <c r="I242" s="54">
        <f>Subsurface_Live_Data!M240/COS(RADIANS(D242))</f>
        <v/>
      </c>
      <c r="J242" s="54">
        <f>Subsurface_Live_Data!N240/COS(RADIANS(D242))</f>
        <v/>
      </c>
      <c r="K242" s="54">
        <f>Subsurface_Live_Data!O240/COS(RADIANS(D242))</f>
        <v/>
      </c>
      <c r="L242" s="53">
        <f>Inputs!$C$21*K242/(2*Inputs!$C$12*1000000)</f>
        <v/>
      </c>
      <c r="M242" s="53">
        <f>L242*COS(RADIANS(D242))</f>
        <v/>
      </c>
      <c r="N242" s="54">
        <f>L242-H242</f>
        <v/>
      </c>
      <c r="O242" s="55">
        <f>M242-H242</f>
        <v/>
      </c>
      <c r="P242" s="54">
        <f>N242-O242</f>
        <v/>
      </c>
      <c r="Q242" s="53">
        <f>Inputs!$C$21*J242/(2*Inputs!$C$12*1000000)</f>
        <v/>
      </c>
      <c r="R242" s="53">
        <f>Q242*COS(RADIANS(D242))</f>
        <v/>
      </c>
      <c r="S242" s="53">
        <f>Inputs!$C$21*I242/(2*Inputs!$C$12*1000000)*COS(RADIANS(D242))</f>
        <v/>
      </c>
    </row>
    <row r="243">
      <c r="A243" s="53">
        <f>Subsurface_Live_Data!A241</f>
        <v/>
      </c>
      <c r="B243" s="54">
        <f>Model_Data!P241</f>
        <v/>
      </c>
      <c r="C243" s="54">
        <f>ABS(B243)*Inputs!$C$13/2</f>
        <v/>
      </c>
      <c r="D243" s="54">
        <f>DEGREES(ASIN(MIN(1,C243/(Inputs!$C$11*1000))))</f>
        <v/>
      </c>
      <c r="E243" s="54">
        <f>Model_Data!I241</f>
        <v/>
      </c>
      <c r="F243" s="53">
        <f>Subsurface_Live_Data!F241</f>
        <v/>
      </c>
      <c r="G243" s="53">
        <f>Subsurface_Live_Data!I241</f>
        <v/>
      </c>
      <c r="H243" s="53">
        <f>Subsurface_Live_Data!K241</f>
        <v/>
      </c>
      <c r="I243" s="54">
        <f>Subsurface_Live_Data!M241/COS(RADIANS(D243))</f>
        <v/>
      </c>
      <c r="J243" s="54">
        <f>Subsurface_Live_Data!N241/COS(RADIANS(D243))</f>
        <v/>
      </c>
      <c r="K243" s="54">
        <f>Subsurface_Live_Data!O241/COS(RADIANS(D243))</f>
        <v/>
      </c>
      <c r="L243" s="53">
        <f>Inputs!$C$21*K243/(2*Inputs!$C$12*1000000)</f>
        <v/>
      </c>
      <c r="M243" s="53">
        <f>L243*COS(RADIANS(D243))</f>
        <v/>
      </c>
      <c r="N243" s="54">
        <f>L243-H243</f>
        <v/>
      </c>
      <c r="O243" s="55">
        <f>M243-H243</f>
        <v/>
      </c>
      <c r="P243" s="54">
        <f>N243-O243</f>
        <v/>
      </c>
      <c r="Q243" s="53">
        <f>Inputs!$C$21*J243/(2*Inputs!$C$12*1000000)</f>
        <v/>
      </c>
      <c r="R243" s="53">
        <f>Q243*COS(RADIANS(D243))</f>
        <v/>
      </c>
      <c r="S243" s="53">
        <f>Inputs!$C$21*I243/(2*Inputs!$C$12*1000000)*COS(RADIANS(D243))</f>
        <v/>
      </c>
    </row>
    <row r="244">
      <c r="A244" s="53">
        <f>Subsurface_Live_Data!A242</f>
        <v/>
      </c>
      <c r="B244" s="54">
        <f>Model_Data!P242</f>
        <v/>
      </c>
      <c r="C244" s="54">
        <f>ABS(B244)*Inputs!$C$13/2</f>
        <v/>
      </c>
      <c r="D244" s="54">
        <f>DEGREES(ASIN(MIN(1,C244/(Inputs!$C$11*1000))))</f>
        <v/>
      </c>
      <c r="E244" s="54">
        <f>Model_Data!I242</f>
        <v/>
      </c>
      <c r="F244" s="53">
        <f>Subsurface_Live_Data!F242</f>
        <v/>
      </c>
      <c r="G244" s="53">
        <f>Subsurface_Live_Data!I242</f>
        <v/>
      </c>
      <c r="H244" s="53">
        <f>Subsurface_Live_Data!K242</f>
        <v/>
      </c>
      <c r="I244" s="54">
        <f>Subsurface_Live_Data!M242/COS(RADIANS(D244))</f>
        <v/>
      </c>
      <c r="J244" s="54">
        <f>Subsurface_Live_Data!N242/COS(RADIANS(D244))</f>
        <v/>
      </c>
      <c r="K244" s="54">
        <f>Subsurface_Live_Data!O242/COS(RADIANS(D244))</f>
        <v/>
      </c>
      <c r="L244" s="53">
        <f>Inputs!$C$21*K244/(2*Inputs!$C$12*1000000)</f>
        <v/>
      </c>
      <c r="M244" s="53">
        <f>L244*COS(RADIANS(D244))</f>
        <v/>
      </c>
      <c r="N244" s="54">
        <f>L244-H244</f>
        <v/>
      </c>
      <c r="O244" s="55">
        <f>M244-H244</f>
        <v/>
      </c>
      <c r="P244" s="54">
        <f>N244-O244</f>
        <v/>
      </c>
      <c r="Q244" s="53">
        <f>Inputs!$C$21*J244/(2*Inputs!$C$12*1000000)</f>
        <v/>
      </c>
      <c r="R244" s="53">
        <f>Q244*COS(RADIANS(D244))</f>
        <v/>
      </c>
      <c r="S244" s="53">
        <f>Inputs!$C$21*I244/(2*Inputs!$C$12*1000000)*COS(RADIANS(D244))</f>
        <v/>
      </c>
    </row>
  </sheetData>
  <autoFilter ref="A3:S244"/>
  <mergeCells count="1">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showGridLines="0" workbookViewId="0">
      <pane ySplit="13" topLeftCell="A14" activePane="bottomLeft" state="frozen"/>
      <selection pane="bottomLeft" activeCell="A1" sqref="A1"/>
    </sheetView>
  </sheetViews>
  <sheetFormatPr baseColWidth="8" defaultRowHeight="15"/>
  <cols>
    <col width="8" customWidth="1" style="63" min="1" max="1"/>
    <col width="25" customWidth="1" style="63" min="2" max="2"/>
    <col width="38" customWidth="1" style="63" min="3" max="3"/>
    <col width="38" customWidth="1" style="63" min="4" max="4"/>
    <col width="36" customWidth="1" style="63" min="5" max="5"/>
    <col width="32" customWidth="1" style="63" min="6" max="6"/>
    <col width="16" customWidth="1" style="63" min="7" max="7"/>
    <col width="15" customWidth="1" style="63" min="8" max="8"/>
    <col width="16" customWidth="1" style="63" min="9" max="9"/>
    <col width="36" customWidth="1" style="63" min="10" max="10"/>
  </cols>
  <sheetData>
    <row r="1" ht="30" customHeight="1" s="63">
      <c r="A1" s="86" t="inlineStr">
        <is>
          <t>NASA Research Gap Check - Europa Radar Model</t>
        </is>
      </c>
    </row>
    <row r="2" ht="54" customHeight="1" s="63">
      <c r="A2" s="87" t="inlineStr">
        <is>
          <t>Best framing for your project: NASA is already checking Europa's ice thickness, surface roughness, topography, radar returns, Doppler/gravity evidence, and cross-instrument data. Your strongest angle is not 'NASA forgot this.' It is: this workbook stress-tests one specific interpretation problem where rough ice topography plus Doppler/look-angle correction can make the bottom layer depth look wrong or create a false subsurface signal.</t>
        </is>
      </c>
    </row>
    <row r="3" ht="36" customHeight="1" s="63"/>
    <row r="4" ht="36" customHeight="1" s="63"/>
    <row r="5" ht="36" customHeight="1" s="63"/>
    <row r="6" ht="36" customHeight="1" s="63">
      <c r="A6" s="88" t="inlineStr">
        <is>
          <t>Main research question to use</t>
        </is>
      </c>
    </row>
    <row r="7" ht="36" customHeight="1" s="63">
      <c r="A7" s="89" t="inlineStr">
        <is>
          <t>Question</t>
        </is>
      </c>
      <c r="B7" s="90" t="inlineStr">
        <is>
          <t>Can rough/generated Europa ice topography plus Doppler/look-angle correction cause the radar-inferred bottom layer or ocean boundary to be overestimated, underestimated, or confused with a shallow briny layer?</t>
        </is>
      </c>
      <c r="C7" s="90" t="n"/>
      <c r="D7" s="90" t="n"/>
      <c r="E7" s="90" t="n"/>
      <c r="F7" s="90" t="n"/>
      <c r="G7" s="90" t="n"/>
      <c r="H7" s="90" t="n"/>
      <c r="I7" s="90" t="n"/>
      <c r="J7" s="90" t="n"/>
    </row>
    <row r="8" ht="36" customHeight="1" s="63">
      <c r="A8" s="89" t="inlineStr">
        <is>
          <t>Why it matters</t>
        </is>
      </c>
      <c r="B8" s="90" t="inlineStr">
        <is>
          <t>NASA will use radar echoes, surface elevations/roughness, and gravity/Doppler-type measurements together. A small geometry error can turn a slant-path echo into the wrong actual depth.</t>
        </is>
      </c>
      <c r="C8" s="90" t="n"/>
      <c r="D8" s="90" t="n"/>
      <c r="E8" s="90" t="n"/>
      <c r="F8" s="90" t="n"/>
      <c r="G8" s="90" t="n"/>
      <c r="H8" s="90" t="n"/>
      <c r="I8" s="90" t="n"/>
      <c r="J8" s="90" t="n"/>
    </row>
    <row r="9" ht="36" customHeight="1" s="63">
      <c r="A9" s="89" t="inlineStr">
        <is>
          <t>What your model can add</t>
        </is>
      </c>
      <c r="B9" s="90" t="inlineStr">
        <is>
          <t>A simple live sensitivity test showing when topography amplitude, local slope, off-nadir geometry, ice refractive index, and briny lens attenuation push the bottom-layer answer outside a safe error range.</t>
        </is>
      </c>
      <c r="C9" s="90" t="n"/>
      <c r="D9" s="90" t="n"/>
      <c r="E9" s="90" t="n"/>
      <c r="F9" s="90" t="n"/>
      <c r="G9" s="90" t="n"/>
      <c r="H9" s="90" t="n"/>
      <c r="I9" s="90" t="n"/>
      <c r="J9" s="90" t="n"/>
    </row>
    <row r="10" ht="36" customHeight="1" s="63">
      <c r="A10" s="89" t="inlineStr">
        <is>
          <t>Best claim wording</t>
        </is>
      </c>
      <c r="B10" s="90" t="inlineStr">
        <is>
          <t>This simulation tests a possible radar interpretation risk; it does not claim NASA missed the whole problem or that Europa's ocean is proven.</t>
        </is>
      </c>
      <c r="C10" s="90" t="n"/>
      <c r="D10" s="90" t="n"/>
      <c r="E10" s="90" t="n"/>
      <c r="F10" s="90" t="n"/>
      <c r="G10" s="90" t="n"/>
      <c r="H10" s="90" t="n"/>
      <c r="I10" s="90" t="n"/>
      <c r="J10" s="90" t="n"/>
    </row>
    <row r="11" ht="36" customHeight="1" s="63"/>
    <row r="12" ht="36" customHeight="1" s="63"/>
    <row r="13" ht="36" customHeight="1" s="63">
      <c r="A13" s="88" t="inlineStr">
        <is>
          <t>Gap candidates ranked for your workbook</t>
        </is>
      </c>
    </row>
    <row r="14" ht="36" customHeight="1" s="63">
      <c r="A14" s="91" t="inlineStr">
        <is>
          <t>Rank</t>
        </is>
      </c>
      <c r="B14" s="91" t="inlineStr">
        <is>
          <t>Possible topic</t>
        </is>
      </c>
      <c r="C14" s="91" t="inlineStr">
        <is>
          <t>NASA/source already covers</t>
        </is>
      </c>
      <c r="D14" s="91" t="inlineStr">
        <is>
          <t>Possible under-tested angle</t>
        </is>
      </c>
      <c r="E14" s="91" t="inlineStr">
        <is>
          <t>Workbook test to add</t>
        </is>
      </c>
      <c r="F14" s="91" t="inlineStr">
        <is>
          <t>Best graph</t>
        </is>
      </c>
      <c r="G14" s="91" t="inlineStr">
        <is>
          <t>Evidence strength</t>
        </is>
      </c>
      <c r="H14" s="91" t="inlineStr">
        <is>
          <t>Difficulty</t>
        </is>
      </c>
      <c r="I14" s="91" t="inlineStr">
        <is>
          <t>Use this?</t>
        </is>
      </c>
      <c r="J14" s="91" t="inlineStr">
        <is>
          <t>Notes</t>
        </is>
      </c>
    </row>
    <row r="15" ht="36" customHeight="1" s="63">
      <c r="A15" s="92" t="n">
        <v>1</v>
      </c>
      <c r="B15" s="92" t="inlineStr">
        <is>
          <t>Topography + Doppler/look-angle depth error</t>
        </is>
      </c>
      <c r="C15" s="92" t="inlineStr">
        <is>
          <t>NASA says REASON studies ice structure/thickness plus surface elevations and roughness; NASA also uses frequency shifts for gravity/radio science.</t>
        </is>
      </c>
      <c r="D15" s="92" t="inlineStr">
        <is>
          <t>Public summaries do not show a simple combined sensitivity threshold for generated topography + off-nadir angle + radar depth conversion.</t>
        </is>
      </c>
      <c r="E15" s="92" t="inlineStr">
        <is>
          <t>Sweep topography amplitude/slope and off-nadir angle; calculate raw slant depth, corrected depth, and remaining bottom-layer error.</t>
        </is>
      </c>
      <c r="F15" s="92" t="inlineStr">
        <is>
          <t>Heatmap: local surface slope vs look angle, colored by bottom-depth error.</t>
        </is>
      </c>
      <c r="G15" s="92" t="inlineStr">
        <is>
          <t>Strong</t>
        </is>
      </c>
      <c r="H15" s="92" t="inlineStr">
        <is>
          <t>Medium</t>
        </is>
      </c>
      <c r="I15" s="92" t="inlineStr">
        <is>
          <t>YES - strongest</t>
        </is>
      </c>
      <c r="J15" s="92" t="inlineStr">
        <is>
          <t>This directly matches your current model and new Doppler tab.</t>
        </is>
      </c>
    </row>
    <row r="16" ht="36" customHeight="1" s="63">
      <c r="A16" s="92" t="n">
        <v>2</v>
      </c>
      <c r="B16" s="92" t="inlineStr">
        <is>
          <t>False bottom layer from multiple thin internal layers</t>
        </is>
      </c>
      <c r="C16" s="92" t="inlineStr">
        <is>
          <t>REASON will analyze bounced radar signals to see internal features. Mars radar studies show bright reflectors can come from layer interference, not liquid water.</t>
        </is>
      </c>
      <c r="D16" s="92" t="inlineStr">
        <is>
          <t>Test whether Europa-like internal layer spacing can combine into a bright return that looks like an ocean boundary.</t>
        </is>
      </c>
      <c r="E16" s="92" t="inlineStr">
        <is>
          <t>Add repeated thin layers with small dielectric contrasts; compare true ocean echo vs false bright stacked-layer echo.</t>
        </is>
      </c>
      <c r="F16" s="92" t="inlineStr">
        <is>
          <t>False-interface count vs layer spacing and dielectric contrast.</t>
        </is>
      </c>
      <c r="G16" s="92" t="inlineStr">
        <is>
          <t>Strong analog</t>
        </is>
      </c>
      <c r="H16" s="92" t="inlineStr">
        <is>
          <t>Medium-high</t>
        </is>
      </c>
      <c r="I16" s="92" t="inlineStr">
        <is>
          <t>YES</t>
        </is>
      </c>
      <c r="J16" s="92" t="inlineStr">
        <is>
          <t>This is a clean 'problem NASA must avoid' angle without claiming they ignored it.</t>
        </is>
      </c>
    </row>
    <row r="17" ht="36" customHeight="1" s="63">
      <c r="A17" s="92" t="n">
        <v>3</v>
      </c>
      <c r="B17" s="92" t="inlineStr">
        <is>
          <t>Briny/warm lens masks deeper ocean return</t>
        </is>
      </c>
      <c r="C17" s="92" t="inlineStr">
        <is>
          <t>NASA is searching for shallow subsurface water and the ice-ocean interface.</t>
        </is>
      </c>
      <c r="D17" s="92" t="inlineStr">
        <is>
          <t>A shallow conductive briny lens could absorb or reflect energy enough that the deeper bottom layer becomes weak or invisible.</t>
        </is>
      </c>
      <c r="E17" s="92" t="inlineStr">
        <is>
          <t>Sweep lens thickness, salinity/attenuation, and depth; calculate ocean echo margin after passing through lens.</t>
        </is>
      </c>
      <c r="F17" s="92" t="inlineStr">
        <is>
          <t>Echo margin vs briny lens strength.</t>
        </is>
      </c>
      <c r="G17" s="92" t="inlineStr">
        <is>
          <t>Medium-strong</t>
        </is>
      </c>
      <c r="H17" s="92" t="inlineStr">
        <is>
          <t>Medium</t>
        </is>
      </c>
      <c r="I17" s="92" t="inlineStr">
        <is>
          <t>YES</t>
        </is>
      </c>
      <c r="J17" s="92" t="inlineStr">
        <is>
          <t>Your workbook already has lens and ocean echo margins, so this is easy to extend.</t>
        </is>
      </c>
    </row>
    <row r="18" ht="36" customHeight="1" s="63">
      <c r="A18" s="93" t="n">
        <v>4</v>
      </c>
      <c r="B18" s="93" t="inlineStr">
        <is>
          <t>Radar depth vs gravity/topography mismatch</t>
        </is>
      </c>
      <c r="C18" s="93" t="inlineStr">
        <is>
          <t>Gravity studies use Doppler/range measurements; gravity-topography admittance can complement radar for shell thickness.</t>
        </is>
      </c>
      <c r="D18" s="93" t="inlineStr">
        <is>
          <t>Radar sees local structure; gravity/topography can average broad structure. A local anomaly may disagree with global shell estimates.</t>
        </is>
      </c>
      <c r="E18" s="93" t="inlineStr">
        <is>
          <t>Compare local radar-inferred shell thickness with smoothed gravity/topography proxy and flag mismatches.</t>
        </is>
      </c>
      <c r="F18" s="93" t="inlineStr">
        <is>
          <t>Radar thickness minus gravity-proxy thickness along track.</t>
        </is>
      </c>
      <c r="G18" s="93" t="inlineStr">
        <is>
          <t>Medium</t>
        </is>
      </c>
      <c r="H18" s="93" t="inlineStr">
        <is>
          <t>Medium-high</t>
        </is>
      </c>
      <c r="I18" s="93" t="inlineStr">
        <is>
          <t>Maybe</t>
        </is>
      </c>
      <c r="J18" s="93" t="inlineStr">
        <is>
          <t>Good extension after the radar-only model is solid.</t>
        </is>
      </c>
    </row>
    <row r="19" ht="36" customHeight="1" s="63">
      <c r="A19" s="94" t="n">
        <v>5</v>
      </c>
      <c r="B19" s="94" t="inlineStr">
        <is>
          <t>Plasma/ionosphere delay plus angle correction</t>
        </is>
      </c>
      <c r="C19" s="94" t="inlineStr">
        <is>
          <t>NASA uses PIMS to separate plasma distortion from Europa's induced magnetic signal; prior work studies Europa ionosphere effects on radar propagation.</t>
        </is>
      </c>
      <c r="D19" s="94" t="inlineStr">
        <is>
          <t>Small path-delay or phase distortion could combine with geometry correction and move a weak bottom echo.</t>
        </is>
      </c>
      <c r="E19" s="94" t="inlineStr">
        <is>
          <t>Add a tunable ionosphere/plasma delay term and compare corrected depth with/without it.</t>
        </is>
      </c>
      <c r="F19" s="94" t="inlineStr">
        <is>
          <t>Depth bias vs plasma delay and look angle.</t>
        </is>
      </c>
      <c r="G19" s="94" t="inlineStr">
        <is>
          <t>Medium</t>
        </is>
      </c>
      <c r="H19" s="94" t="inlineStr">
        <is>
          <t>Higher</t>
        </is>
      </c>
      <c r="I19" s="94" t="inlineStr">
        <is>
          <t>Later</t>
        </is>
      </c>
      <c r="J19" s="94" t="inlineStr">
        <is>
          <t>Useful but harder to explain unless the radar model is already polished.</t>
        </is>
      </c>
    </row>
    <row r="20" ht="36" customHeight="1" s="63"/>
    <row r="21" ht="36" customHeight="1" s="63"/>
    <row r="22" ht="36" customHeight="1" s="63">
      <c r="A22" s="88" t="inlineStr">
        <is>
          <t>Research loop checklist</t>
        </is>
      </c>
    </row>
    <row r="23" ht="36" customHeight="1" s="63">
      <c r="A23" s="91" t="inlineStr">
        <is>
          <t>Step</t>
        </is>
      </c>
      <c r="B23" s="91" t="inlineStr">
        <is>
          <t>What to check</t>
        </is>
      </c>
      <c r="C23" s="91" t="inlineStr">
        <is>
          <t>Pass condition</t>
        </is>
      </c>
    </row>
    <row r="24" ht="36" customHeight="1" s="63">
      <c r="A24" s="94" t="inlineStr">
        <is>
          <t>1</t>
        </is>
      </c>
      <c r="B24" s="94" t="inlineStr">
        <is>
          <t>Find a NASA/primary source that says what the mission already measures.</t>
        </is>
      </c>
      <c r="C24" s="94" t="inlineStr">
        <is>
          <t>You can cite the exact instrument or paper.</t>
        </is>
      </c>
    </row>
    <row r="25" ht="36" customHeight="1" s="63">
      <c r="A25" s="94" t="inlineStr">
        <is>
          <t>2</t>
        </is>
      </c>
      <c r="B25" s="94" t="inlineStr">
        <is>
          <t>Mark whether NASA already clearly covers the same exact issue.</t>
        </is>
      </c>
      <c r="C25" s="94" t="inlineStr">
        <is>
          <t>If yes, reframe as a sensitivity test, not a discovery claim.</t>
        </is>
      </c>
    </row>
    <row r="26" ht="36" customHeight="1" s="63">
      <c r="A26" s="94" t="inlineStr">
        <is>
          <t>3</t>
        </is>
      </c>
      <c r="B26" s="94" t="inlineStr">
        <is>
          <t>Ask what your workbook can calculate that the source summary does not show.</t>
        </is>
      </c>
      <c r="C26" s="94" t="inlineStr">
        <is>
          <t>It produces a number, threshold, or graph.</t>
        </is>
      </c>
    </row>
    <row r="27" ht="36" customHeight="1" s="63">
      <c r="A27" s="94" t="inlineStr">
        <is>
          <t>4</t>
        </is>
      </c>
      <c r="B27" s="94" t="inlineStr">
        <is>
          <t>Check whether the result could change interpretation of an ocean, briny lens, or shell thickness.</t>
        </is>
      </c>
      <c r="C27" s="94" t="inlineStr">
        <is>
          <t>It affects a science conclusion or measurement confidence.</t>
        </is>
      </c>
    </row>
    <row r="28" ht="36" customHeight="1" s="63">
      <c r="A28" s="94" t="inlineStr">
        <is>
          <t>5</t>
        </is>
      </c>
      <c r="B28" s="94" t="inlineStr">
        <is>
          <t>Write a careful claim.</t>
        </is>
      </c>
      <c r="C28" s="94" t="inlineStr">
        <is>
          <t>Use 'possible interpretation risk' or 'stress test,' not 'NASA did not think of it.'</t>
        </is>
      </c>
    </row>
    <row r="29" ht="36" customHeight="1" s="63"/>
    <row r="30" ht="36" customHeight="1" s="63"/>
    <row r="31" ht="36" customHeight="1" s="63">
      <c r="A31" s="88" t="inlineStr">
        <is>
          <t>Source evidence used</t>
        </is>
      </c>
    </row>
    <row r="32" ht="36" customHeight="1" s="63">
      <c r="A32" s="91" t="inlineStr">
        <is>
          <t>ID</t>
        </is>
      </c>
      <c r="B32" s="91" t="inlineStr">
        <is>
          <t>Source</t>
        </is>
      </c>
      <c r="C32" s="91" t="inlineStr">
        <is>
          <t>What it supports</t>
        </is>
      </c>
      <c r="D32" s="91" t="inlineStr">
        <is>
          <t>Link</t>
        </is>
      </c>
    </row>
    <row r="33" ht="36" customHeight="1" s="63">
      <c r="A33" s="95" t="inlineStr">
        <is>
          <t>S1</t>
        </is>
      </c>
      <c r="B33" s="95" t="inlineStr">
        <is>
          <t>NASA Europa Clipper instruments page</t>
        </is>
      </c>
      <c r="C33" s="95" t="inlineStr">
        <is>
          <t>REASON probes ice shell, studies structure/thickness, surface elevations, roughness; gravity/radio science analyzes frequency shifts.</t>
        </is>
      </c>
      <c r="D33" s="95" t="inlineStr">
        <is>
          <t>https://science.nasa.gov/mission/europa-clipper/spacecraft-instruments/</t>
        </is>
      </c>
    </row>
    <row r="34" ht="36" customHeight="1" s="63">
      <c r="A34" s="95" t="inlineStr">
        <is>
          <t>S2</t>
        </is>
      </c>
      <c r="B34" s="95" t="inlineStr">
        <is>
          <t>NASA Europa Clipper mission page</t>
        </is>
      </c>
      <c r="C34" s="95" t="inlineStr">
        <is>
          <t>Mission carries nine instruments plus gravity experiment; instruments operate together on each flyby; main goal is habitability below surface.</t>
        </is>
      </c>
      <c r="D34" s="95" t="inlineStr">
        <is>
          <t>https://science.nasa.gov/mission/europa-clipper/</t>
        </is>
      </c>
    </row>
    <row r="35" ht="36" customHeight="1" s="63">
      <c r="A35" s="95" t="inlineStr">
        <is>
          <t>S3</t>
        </is>
      </c>
      <c r="B35" s="95" t="inlineStr">
        <is>
          <t>Verma &amp; Margot 2018, Expected Precision of Europa Clipper Gravity Measurements</t>
        </is>
      </c>
      <c r="C35" s="95" t="inlineStr">
        <is>
          <t>Radio science uses two-way Doppler and radar altimeter crossover ranges; results depend on DSN tracking and crossover performance.</t>
        </is>
      </c>
      <c r="D35" s="95" t="inlineStr">
        <is>
          <t>https://arxiv.org/abs/1801.08946</t>
        </is>
      </c>
    </row>
    <row r="36" ht="36" customHeight="1" s="63">
      <c r="A36" s="95" t="inlineStr">
        <is>
          <t>S4</t>
        </is>
      </c>
      <c r="B36" s="95" t="inlineStr">
        <is>
          <t>Akiba, Ermakov &amp; Militzer 2021, gravity-topography admittance</t>
        </is>
      </c>
      <c r="C36" s="95" t="inlineStr">
        <is>
          <t>Gravity/topography can complement ice-penetrating radar, and simple Airy models may not work across all wavelengths.</t>
        </is>
      </c>
      <c r="D36" s="95" t="inlineStr">
        <is>
          <t>https://arxiv.org/abs/2105.02790</t>
        </is>
      </c>
    </row>
    <row r="37" ht="36" customHeight="1" s="63">
      <c r="A37" s="95" t="inlineStr">
        <is>
          <t>S5</t>
        </is>
      </c>
      <c r="B37" s="95" t="inlineStr">
        <is>
          <t>Lalich, Hayes &amp; Poggiali 2021, bright radar reflections without liquid water</t>
        </is>
      </c>
      <c r="C37" s="95" t="inlineStr">
        <is>
          <t>Radar simulations can explain bright basal reflectors through multiple-layer interference rather than liquid water; useful analog warning.</t>
        </is>
      </c>
      <c r="D37" s="95" t="inlineStr">
        <is>
          <t>https://arxiv.org/abs/2107.03497</t>
        </is>
      </c>
    </row>
    <row r="38" ht="36" customHeight="1" s="63"/>
    <row r="39" ht="36" customHeight="1" s="63"/>
    <row r="40" ht="36" customHeight="1" s="63">
      <c r="A40" s="96" t="inlineStr">
        <is>
          <t>Do not claim</t>
        </is>
      </c>
    </row>
    <row r="41" ht="36" customHeight="1" s="63">
      <c r="A41" s="97" t="inlineStr">
        <is>
          <t>Do not claim NASA forgot Doppler, roughness, topography, or radar clutter.</t>
        </is>
      </c>
      <c r="B41" s="90" t="inlineStr">
        <is>
          <t>The sources show these are already in the mission/instrument plan.</t>
        </is>
      </c>
      <c r="C41" s="90" t="n"/>
      <c r="D41" s="90" t="n"/>
      <c r="E41" s="90" t="n"/>
      <c r="F41" s="90" t="n"/>
      <c r="G41" s="90" t="n"/>
      <c r="H41" s="90" t="n"/>
      <c r="I41" s="90" t="n"/>
      <c r="J41" s="90" t="n"/>
    </row>
    <row r="42" ht="36" customHeight="1" s="63">
      <c r="A42" s="97" t="inlineStr">
        <is>
          <t>Do not claim the model proves an ocean exists.</t>
        </is>
      </c>
      <c r="B42" s="90" t="inlineStr">
        <is>
          <t>The workbook is a simulated stress test, not Europa flight data.</t>
        </is>
      </c>
      <c r="C42" s="90" t="n"/>
      <c r="D42" s="90" t="n"/>
      <c r="E42" s="90" t="n"/>
      <c r="F42" s="90" t="n"/>
      <c r="G42" s="90" t="n"/>
      <c r="H42" s="90" t="n"/>
      <c r="I42" s="90" t="n"/>
      <c r="J42" s="90" t="n"/>
    </row>
    <row r="43" ht="36" customHeight="1" s="63">
      <c r="A43" s="97" t="inlineStr">
        <is>
          <t>Do not claim one graph is enough.</t>
        </is>
      </c>
      <c r="B43" s="90" t="inlineStr">
        <is>
          <t>The stronger project is a loop: source -&gt; possible risk -&gt; formula -&gt; graph -&gt; threshold -&gt; careful conclusion.</t>
        </is>
      </c>
      <c r="C43" s="90" t="n"/>
      <c r="D43" s="90" t="n"/>
      <c r="E43" s="90" t="n"/>
      <c r="F43" s="90" t="n"/>
      <c r="G43" s="90" t="n"/>
      <c r="H43" s="90" t="n"/>
      <c r="I43" s="90" t="n"/>
      <c r="J43" s="90" t="n"/>
    </row>
    <row r="44" ht="36" customHeight="1" s="63"/>
  </sheetData>
  <mergeCells count="14">
    <mergeCell ref="B7:J7"/>
    <mergeCell ref="A1:J1"/>
    <mergeCell ref="A31:J31"/>
    <mergeCell ref="A6:J6"/>
    <mergeCell ref="B10:J10"/>
    <mergeCell ref="A22:J22"/>
    <mergeCell ref="A40:J40"/>
    <mergeCell ref="B42:J42"/>
    <mergeCell ref="A2:J4"/>
    <mergeCell ref="B9:J9"/>
    <mergeCell ref="B41:J41"/>
    <mergeCell ref="B8:J8"/>
    <mergeCell ref="B43:J43"/>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8"/>
  <cols>
    <col width="26" customWidth="1" style="63" min="1" max="1"/>
    <col width="18" customWidth="1" style="63" min="2" max="2"/>
    <col width="12" customWidth="1" style="63" min="3" max="3"/>
    <col width="10" customWidth="1" style="63" min="4" max="4"/>
    <col width="58" customWidth="1" style="63" min="5" max="5"/>
    <col width="12" customWidth="1" style="63" min="6" max="6"/>
    <col width="30" customWidth="1" style="63" min="7" max="7"/>
    <col width="10" customWidth="1" style="63" min="8" max="10"/>
    <col width="11" customWidth="1" style="63" min="11" max="11"/>
    <col width="15" customWidth="1" style="63" min="12" max="12"/>
    <col width="14" customWidth="1" style="63" min="13" max="13"/>
    <col width="72" customWidth="1" style="63" min="14" max="14"/>
  </cols>
  <sheetData>
    <row r="1" ht="21" customHeight="1" s="63">
      <c r="A1" s="62" t="inlineStr">
        <is>
          <t>Parabolic Motion Radar Model - Editable Inputs</t>
        </is>
      </c>
    </row>
    <row r="2" ht="13.95" customHeight="1" s="63">
      <c r="A2" s="78" t="inlineStr">
        <is>
          <t>Change the yellow cells in column C for the custom model. Use the TRUE/FALSE scenario toggles at the right to overlay paper-derived pass cases on the Dashboard charts.</t>
        </is>
      </c>
    </row>
    <row r="4" ht="15.75" customHeight="1" s="63">
      <c r="A4" s="2" t="inlineStr">
        <is>
          <t>Parameter</t>
        </is>
      </c>
      <c r="B4" s="2" t="inlineStr">
        <is>
          <t>Symbol</t>
        </is>
      </c>
      <c r="C4" s="2" t="inlineStr">
        <is>
          <t>Value</t>
        </is>
      </c>
      <c r="D4" s="2" t="inlineStr">
        <is>
          <t>Unit</t>
        </is>
      </c>
      <c r="E4" s="2" t="inlineStr">
        <is>
          <t>Notes</t>
        </is>
      </c>
      <c r="F4" s="59" t="inlineStr">
        <is>
          <t>Paper-Derived Pass Scenario Overlays</t>
        </is>
      </c>
      <c r="G4" s="60" t="n"/>
      <c r="H4" s="60" t="n"/>
      <c r="I4" s="60" t="n"/>
      <c r="J4" s="60" t="n"/>
      <c r="K4" s="60" t="n"/>
      <c r="L4" s="60" t="n"/>
      <c r="M4" s="60" t="n"/>
      <c r="N4" s="6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s="63">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s="63">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s="63">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s="63">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5" customHeight="1" s="63">
      <c r="A11" s="1" t="inlineStr">
        <is>
          <t>Along-track speed</t>
        </is>
      </c>
      <c r="B11" s="1" t="inlineStr">
        <is>
          <t>v</t>
        </is>
      </c>
      <c r="C11" s="3" t="n">
        <v>4</v>
      </c>
      <c r="D11" s="1" t="inlineStr">
        <is>
          <t>km/s</t>
        </is>
      </c>
      <c r="E11" s="1" t="inlineStr">
        <is>
          <t>Used for range rate, Doppler, and pulse spacing.</t>
        </is>
      </c>
      <c r="F11" s="5" t="inlineStr">
        <is>
          <t>Scenario note</t>
        </is>
      </c>
      <c r="G11" s="65" t="inlineStr">
        <is>
          <t>The paper gives altitude ranges and required groundtrack lengths, not exact parabolic equations. These rows convert those paper values into the same simplified parabola equation so outcomes can be compared on one dashboard.</t>
        </is>
      </c>
      <c r="H11" s="60" t="n"/>
      <c r="I11" s="60" t="n"/>
      <c r="J11" s="60" t="n"/>
      <c r="K11" s="60" t="n"/>
      <c r="L11" s="60" t="n"/>
      <c r="M11" s="60" t="n"/>
      <c r="N11" s="6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5" customHeight="1" s="63">
      <c r="A23" s="5" t="inlineStr">
        <is>
          <t>Model note</t>
        </is>
      </c>
      <c r="B23" s="65" t="inlineStr">
        <is>
          <t>The parabola is a simplified local path, not a real mission trajectory. Use it to see how geometry changes radar outputs.</t>
        </is>
      </c>
      <c r="C23" s="60" t="n"/>
      <c r="D23" s="60" t="n"/>
      <c r="E23" s="61" t="n"/>
    </row>
    <row r="25" ht="15.75" customHeight="1" s="63">
      <c r="A25" s="59" t="inlineStr">
        <is>
          <t>Representative Europa Topography Controls</t>
        </is>
      </c>
      <c r="B25" s="60" t="n"/>
      <c r="C25" s="60" t="n"/>
      <c r="D25" s="60" t="n"/>
      <c r="E25" s="61" t="n"/>
    </row>
    <row r="26">
      <c r="A26" s="2" t="inlineStr">
        <is>
          <t>Parameter</t>
        </is>
      </c>
      <c r="B26" s="2" t="inlineStr">
        <is>
          <t>Symbol</t>
        </is>
      </c>
      <c r="C26" s="2" t="inlineStr">
        <is>
          <t>Value</t>
        </is>
      </c>
      <c r="D26" s="2" t="inlineStr">
        <is>
          <t>Unit</t>
        </is>
      </c>
      <c r="E26" s="2" t="inlineStr">
        <is>
          <t>Notes</t>
        </is>
      </c>
    </row>
    <row r="27" ht="26.25" customHeight="1" s="63">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s="63">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5" customHeight="1" s="63">
      <c r="A54" s="5" t="inlineStr">
        <is>
          <t>Topography note</t>
        </is>
      </c>
      <c r="B54" s="65" t="inlineStr">
        <is>
          <t>This is a detailed representative terrain model, not a real imported Europa DEM. It now combines the local project synthetic DEM shape with a seed-controlled random terrain term so you can test multiple possible surfaces.</t>
        </is>
      </c>
      <c r="C54" s="60" t="n"/>
      <c r="D54" s="60" t="n"/>
      <c r="E54" s="6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3.8"/>
  <cols>
    <col width="22" customWidth="1" style="63" min="1" max="1"/>
    <col width="34" customWidth="1" style="63" min="2" max="2"/>
    <col width="18" customWidth="1" style="63" min="3" max="3"/>
    <col width="12" customWidth="1" style="63" min="4" max="4"/>
    <col width="72" customWidth="1" style="63" min="5" max="5"/>
  </cols>
  <sheetData>
    <row r="1" ht="21" customHeight="1" s="63">
      <c r="A1" s="71" t="inlineStr">
        <is>
          <t>Europa Ice Subsurface Editable Inputs</t>
        </is>
      </c>
    </row>
    <row r="2" ht="96.59999999999999" customHeight="1" s="63">
      <c r="A2" s="70" t="inlineStr">
        <is>
          <t>Change the yellow values in column C. Subsurface_Live_Data and Subsurface_Dashboard update from these formulas.</t>
        </is>
      </c>
      <c r="E2" s="70" t="inlineStr">
        <is>
          <t>All editable values live on this tab. Subsurface_Dashboard is output-only.</t>
        </is>
      </c>
    </row>
    <row r="3">
      <c r="A3" s="23" t="inlineStr">
        <is>
          <t>Section</t>
        </is>
      </c>
      <c r="B3" s="23" t="inlineStr">
        <is>
          <t>Parameter</t>
        </is>
      </c>
      <c r="C3" s="23" t="inlineStr">
        <is>
          <t>Value</t>
        </is>
      </c>
      <c r="D3" s="23" t="inlineStr">
        <is>
          <t>Unit</t>
        </is>
      </c>
      <c r="E3" s="23" t="inlineStr">
        <is>
          <t>Notes</t>
        </is>
      </c>
    </row>
    <row r="4">
      <c r="A4" s="25" t="inlineStr">
        <is>
          <t>Surface</t>
        </is>
      </c>
      <c r="B4" s="25" t="inlineStr">
        <is>
          <t>Use generated icy topography</t>
        </is>
      </c>
      <c r="C4" s="29" t="inlineStr">
        <is>
          <t>TRUE</t>
        </is>
      </c>
      <c r="D4" s="25" t="n"/>
      <c r="E4" s="25" t="inlineStr">
        <is>
          <t>Surface/topography is modeled as icy terrain, not rock.</t>
        </is>
      </c>
    </row>
    <row r="5">
      <c r="A5" s="25" t="inlineStr">
        <is>
          <t>Shallow ice</t>
        </is>
      </c>
      <c r="B5" s="25" t="inlineStr">
        <is>
          <t>Upper ice layer mean depth</t>
        </is>
      </c>
      <c r="C5" s="29" t="n">
        <v>1150</v>
      </c>
      <c r="D5" s="25" t="inlineStr">
        <is>
          <t>m</t>
        </is>
      </c>
      <c r="E5" s="25" t="inlineStr">
        <is>
          <t>Depth below the local icy surface.</t>
        </is>
      </c>
    </row>
    <row r="6">
      <c r="A6" s="25" t="inlineStr">
        <is>
          <t>Shallow ice</t>
        </is>
      </c>
      <c r="B6" s="25" t="inlineStr">
        <is>
          <t>Upper ice sine amplitude</t>
        </is>
      </c>
      <c r="C6" s="29" t="n">
        <v>160</v>
      </c>
      <c r="D6" s="25" t="inlineStr">
        <is>
          <t>m</t>
        </is>
      </c>
      <c r="E6" s="25" t="inlineStr">
        <is>
          <t>Smooth undulation in shallow internal ice.</t>
        </is>
      </c>
    </row>
    <row r="7">
      <c r="A7" s="25" t="inlineStr">
        <is>
          <t>Shallow ice</t>
        </is>
      </c>
      <c r="B7" s="25" t="inlineStr">
        <is>
          <t>Upper ice phase shift</t>
        </is>
      </c>
      <c r="C7" s="29" t="n">
        <v>10</v>
      </c>
      <c r="D7" s="25" t="inlineStr">
        <is>
          <t>km</t>
        </is>
      </c>
      <c r="E7" s="25" t="inlineStr">
        <is>
          <t>Moves the shallow layer pattern left/right.</t>
        </is>
      </c>
    </row>
    <row r="8">
      <c r="A8" s="25" t="inlineStr">
        <is>
          <t>Shallow ice</t>
        </is>
      </c>
      <c r="B8" s="25" t="inlineStr">
        <is>
          <t>Upper ice sine wavelength</t>
        </is>
      </c>
      <c r="C8" s="29" t="n">
        <v>42</v>
      </c>
      <c r="D8" s="25" t="inlineStr">
        <is>
          <t>km</t>
        </is>
      </c>
      <c r="E8" s="25" t="inlineStr">
        <is>
          <t>Longer number means smoother/larger features.</t>
        </is>
      </c>
    </row>
    <row r="9">
      <c r="A9" s="25" t="inlineStr">
        <is>
          <t>Shallow ice</t>
        </is>
      </c>
      <c r="B9" s="25" t="inlineStr">
        <is>
          <t>Upper ice cosine amplitude</t>
        </is>
      </c>
      <c r="C9" s="29" t="n">
        <v>60</v>
      </c>
      <c r="D9" s="25" t="inlineStr">
        <is>
          <t>m</t>
        </is>
      </c>
      <c r="E9" s="25" t="inlineStr">
        <is>
          <t>Secondary shallow-layer variation.</t>
        </is>
      </c>
    </row>
    <row r="10">
      <c r="A10" s="25" t="inlineStr">
        <is>
          <t>Shallow ice</t>
        </is>
      </c>
      <c r="B10" s="25" t="inlineStr">
        <is>
          <t>Upper ice cosine wavelength</t>
        </is>
      </c>
      <c r="C10" s="29" t="n">
        <v>23</v>
      </c>
      <c r="D10" s="25" t="inlineStr">
        <is>
          <t>km</t>
        </is>
      </c>
      <c r="E10" s="25" t="inlineStr">
        <is>
          <t>Secondary shallow-layer spacing.</t>
        </is>
      </c>
    </row>
    <row r="11">
      <c r="A11" s="25" t="inlineStr">
        <is>
          <t>Shallow ice</t>
        </is>
      </c>
      <c r="B11" s="25" t="inlineStr">
        <is>
          <t>Surface coupling factor</t>
        </is>
      </c>
      <c r="C11" s="29" t="n">
        <v>0.04</v>
      </c>
      <c r="D11" s="25" t="n"/>
      <c r="E11" s="25" t="inlineStr">
        <is>
          <t>How much surface relief carries into shallow ice.</t>
        </is>
      </c>
    </row>
    <row r="12">
      <c r="A12" s="25" t="n"/>
      <c r="B12" s="25" t="n"/>
      <c r="C12" s="25" t="n"/>
      <c r="D12" s="25" t="n"/>
      <c r="E12" s="25" t="n"/>
    </row>
    <row r="13">
      <c r="A13" s="25" t="inlineStr">
        <is>
          <t>Warm/briny lens</t>
        </is>
      </c>
      <c r="B13" s="25" t="inlineStr">
        <is>
          <t>Lens A strength</t>
        </is>
      </c>
      <c r="C13" s="29" t="n">
        <v>0.95</v>
      </c>
      <c r="D13" s="25" t="inlineStr">
        <is>
          <t>0-1</t>
        </is>
      </c>
      <c r="E13" s="25" t="inlineStr">
        <is>
          <t>Local possible warm/briny contrast, not proven.</t>
        </is>
      </c>
    </row>
    <row r="14">
      <c r="A14" s="25" t="inlineStr">
        <is>
          <t>Warm/briny lens</t>
        </is>
      </c>
      <c r="B14" s="25" t="inlineStr">
        <is>
          <t>Lens A center</t>
        </is>
      </c>
      <c r="C14" s="29" t="n">
        <v>-24</v>
      </c>
      <c r="D14" s="25" t="inlineStr">
        <is>
          <t>km</t>
        </is>
      </c>
      <c r="E14" s="25" t="inlineStr">
        <is>
          <t>Along-track center of first possible lens.</t>
        </is>
      </c>
    </row>
    <row r="15">
      <c r="A15" s="25" t="inlineStr">
        <is>
          <t>Warm/briny lens</t>
        </is>
      </c>
      <c r="B15" s="25" t="inlineStr">
        <is>
          <t>Lens A width</t>
        </is>
      </c>
      <c r="C15" s="29" t="n">
        <v>10</v>
      </c>
      <c r="D15" s="25" t="inlineStr">
        <is>
          <t>km</t>
        </is>
      </c>
      <c r="E15" s="25" t="inlineStr">
        <is>
          <t>Controls how broad lens A is.</t>
        </is>
      </c>
    </row>
    <row r="16">
      <c r="A16" s="25" t="inlineStr">
        <is>
          <t>Warm/briny lens</t>
        </is>
      </c>
      <c r="B16" s="25" t="inlineStr">
        <is>
          <t>Lens B strength</t>
        </is>
      </c>
      <c r="C16" s="29" t="n">
        <v>0.7</v>
      </c>
      <c r="D16" s="25" t="inlineStr">
        <is>
          <t>0-1</t>
        </is>
      </c>
      <c r="E16" s="25" t="inlineStr">
        <is>
          <t>Second possible lens.</t>
        </is>
      </c>
    </row>
    <row r="17">
      <c r="A17" s="25" t="inlineStr">
        <is>
          <t>Warm/briny lens</t>
        </is>
      </c>
      <c r="B17" s="25" t="inlineStr">
        <is>
          <t>Lens B center</t>
        </is>
      </c>
      <c r="C17" s="29" t="n">
        <v>30</v>
      </c>
      <c r="D17" s="25" t="inlineStr">
        <is>
          <t>km</t>
        </is>
      </c>
      <c r="E17" s="25" t="inlineStr">
        <is>
          <t>Along-track center of second possible lens.</t>
        </is>
      </c>
    </row>
    <row r="18">
      <c r="A18" s="25" t="inlineStr">
        <is>
          <t>Warm/briny lens</t>
        </is>
      </c>
      <c r="B18" s="25" t="inlineStr">
        <is>
          <t>Lens B width</t>
        </is>
      </c>
      <c r="C18" s="29" t="n">
        <v>8</v>
      </c>
      <c r="D18" s="25" t="inlineStr">
        <is>
          <t>km</t>
        </is>
      </c>
      <c r="E18" s="25" t="inlineStr">
        <is>
          <t>Controls how broad lens B is.</t>
        </is>
      </c>
    </row>
    <row r="19">
      <c r="A19" s="25" t="inlineStr">
        <is>
          <t>Warm/briny lens</t>
        </is>
      </c>
      <c r="B19" s="25" t="inlineStr">
        <is>
          <t>Lens mean depth</t>
        </is>
      </c>
      <c r="C19" s="29" t="n">
        <v>5100</v>
      </c>
      <c r="D19" s="25" t="inlineStr">
        <is>
          <t>m</t>
        </is>
      </c>
      <c r="E19" s="25" t="inlineStr">
        <is>
          <t>Depth below local surface.</t>
        </is>
      </c>
    </row>
    <row r="20">
      <c r="A20" s="25" t="inlineStr">
        <is>
          <t>Warm/briny lens</t>
        </is>
      </c>
      <c r="B20" s="25" t="inlineStr">
        <is>
          <t>Lens depth wave amplitude</t>
        </is>
      </c>
      <c r="C20" s="29" t="n">
        <v>520</v>
      </c>
      <c r="D20" s="25" t="inlineStr">
        <is>
          <t>m</t>
        </is>
      </c>
      <c r="E20" s="25" t="inlineStr">
        <is>
          <t>Broad depth variation.</t>
        </is>
      </c>
    </row>
    <row r="21">
      <c r="A21" s="25" t="inlineStr">
        <is>
          <t>Warm/briny lens</t>
        </is>
      </c>
      <c r="B21" s="25" t="inlineStr">
        <is>
          <t>Lens depth phase shift</t>
        </is>
      </c>
      <c r="C21" s="29" t="n">
        <v>6</v>
      </c>
      <c r="D21" s="25" t="inlineStr">
        <is>
          <t>km</t>
        </is>
      </c>
      <c r="E21" s="25" t="inlineStr">
        <is>
          <t>Moves lens-depth wave left/right.</t>
        </is>
      </c>
    </row>
    <row r="22">
      <c r="A22" s="25" t="inlineStr">
        <is>
          <t>Warm/briny lens</t>
        </is>
      </c>
      <c r="B22" s="25" t="inlineStr">
        <is>
          <t>Lens depth wavelength</t>
        </is>
      </c>
      <c r="C22" s="29" t="n">
        <v>82</v>
      </c>
      <c r="D22" s="25" t="inlineStr">
        <is>
          <t>km</t>
        </is>
      </c>
      <c r="E22" s="25" t="inlineStr">
        <is>
          <t>Lens-depth wave spacing.</t>
        </is>
      </c>
    </row>
    <row r="23">
      <c r="A23" s="25" t="inlineStr">
        <is>
          <t>Warm/briny lens</t>
        </is>
      </c>
      <c r="B23" s="25" t="inlineStr">
        <is>
          <t>Lens uplift when strong</t>
        </is>
      </c>
      <c r="C23" s="29" t="n">
        <v>240</v>
      </c>
      <c r="D23" s="25" t="inlineStr">
        <is>
          <t>m</t>
        </is>
      </c>
      <c r="E23" s="25" t="inlineStr">
        <is>
          <t>Strong lens sits slightly shallower.</t>
        </is>
      </c>
    </row>
    <row r="24">
      <c r="A24" s="25" t="n"/>
      <c r="B24" s="25" t="n"/>
      <c r="C24" s="25" t="n"/>
      <c r="D24" s="25" t="n"/>
      <c r="E24" s="25" t="n"/>
    </row>
    <row r="25">
      <c r="A25" s="25" t="inlineStr">
        <is>
          <t>Ice-ocean boundary</t>
        </is>
      </c>
      <c r="B25" s="25" t="inlineStr">
        <is>
          <t>Nominal ice shell thickness</t>
        </is>
      </c>
      <c r="C25" s="29" t="n">
        <v>15000</v>
      </c>
      <c r="D25" s="25" t="inlineStr">
        <is>
          <t>m</t>
        </is>
      </c>
      <c r="E25" s="25" t="inlineStr">
        <is>
          <t>Possible bottom reflector depth.</t>
        </is>
      </c>
    </row>
    <row r="26">
      <c r="A26" s="25" t="inlineStr">
        <is>
          <t>Ice-ocean boundary</t>
        </is>
      </c>
      <c r="B26" s="25" t="inlineStr">
        <is>
          <t>Ocean boundary sine amplitude</t>
        </is>
      </c>
      <c r="C26" s="29" t="n">
        <v>760</v>
      </c>
      <c r="D26" s="25" t="inlineStr">
        <is>
          <t>m</t>
        </is>
      </c>
      <c r="E26" s="25" t="inlineStr">
        <is>
          <t>Broad thickness variation.</t>
        </is>
      </c>
    </row>
    <row r="27">
      <c r="A27" s="25" t="inlineStr">
        <is>
          <t>Ice-ocean boundary</t>
        </is>
      </c>
      <c r="B27" s="25" t="inlineStr">
        <is>
          <t>Ocean boundary sine phase</t>
        </is>
      </c>
      <c r="C27" s="29" t="n">
        <v>26</v>
      </c>
      <c r="D27" s="25" t="inlineStr">
        <is>
          <t>km</t>
        </is>
      </c>
      <c r="E27" s="25" t="inlineStr">
        <is>
          <t>Moves basal pattern left/right.</t>
        </is>
      </c>
    </row>
    <row r="28">
      <c r="A28" s="25" t="inlineStr">
        <is>
          <t>Ice-ocean boundary</t>
        </is>
      </c>
      <c r="B28" s="25" t="inlineStr">
        <is>
          <t>Ocean boundary sine wavelength</t>
        </is>
      </c>
      <c r="C28" s="29" t="n">
        <v>135</v>
      </c>
      <c r="D28" s="25" t="inlineStr">
        <is>
          <t>km</t>
        </is>
      </c>
      <c r="E28" s="25" t="inlineStr">
        <is>
          <t>Large-scale basal relief.</t>
        </is>
      </c>
    </row>
    <row r="29">
      <c r="A29" s="25" t="inlineStr">
        <is>
          <t>Ice-ocean boundary</t>
        </is>
      </c>
      <c r="B29" s="25" t="inlineStr">
        <is>
          <t>Ocean boundary cosine amplitude</t>
        </is>
      </c>
      <c r="C29" s="29" t="n">
        <v>330</v>
      </c>
      <c r="D29" s="25" t="inlineStr">
        <is>
          <t>m</t>
        </is>
      </c>
      <c r="E29" s="25" t="inlineStr">
        <is>
          <t>Secondary basal relief.</t>
        </is>
      </c>
    </row>
    <row r="30">
      <c r="A30" s="25" t="inlineStr">
        <is>
          <t>Ice-ocean boundary</t>
        </is>
      </c>
      <c r="B30" s="25" t="inlineStr">
        <is>
          <t>Ocean boundary cosine phase</t>
        </is>
      </c>
      <c r="C30" s="29" t="n">
        <v>8</v>
      </c>
      <c r="D30" s="25" t="inlineStr">
        <is>
          <t>km</t>
        </is>
      </c>
      <c r="E30" s="25" t="inlineStr">
        <is>
          <t>Moves secondary basal pattern.</t>
        </is>
      </c>
    </row>
    <row r="31">
      <c r="A31" s="25" t="inlineStr">
        <is>
          <t>Ice-ocean boundary</t>
        </is>
      </c>
      <c r="B31" s="25" t="inlineStr">
        <is>
          <t>Ocean boundary cosine wavelength</t>
        </is>
      </c>
      <c r="C31" s="29" t="n">
        <v>62</v>
      </c>
      <c r="D31" s="25" t="inlineStr">
        <is>
          <t>km</t>
        </is>
      </c>
      <c r="E31" s="25" t="inlineStr">
        <is>
          <t>Secondary basal spacing.</t>
        </is>
      </c>
    </row>
    <row r="32">
      <c r="A32" s="25" t="inlineStr">
        <is>
          <t>Ice-ocean boundary</t>
        </is>
      </c>
      <c r="B32" s="25" t="inlineStr">
        <is>
          <t>Surface anti-coupling factor</t>
        </is>
      </c>
      <c r="C32" s="29" t="n">
        <v>0.14</v>
      </c>
      <c r="D32" s="25" t="n"/>
      <c r="E32" s="25" t="inlineStr">
        <is>
          <t>Surface highs slightly reduce thickness.</t>
        </is>
      </c>
    </row>
    <row r="33">
      <c r="A33" s="25" t="n"/>
      <c r="B33" s="25" t="n"/>
      <c r="C33" s="25" t="n"/>
      <c r="D33" s="25" t="n"/>
      <c r="E33" s="25" t="n"/>
    </row>
    <row r="34">
      <c r="A34" s="25" t="inlineStr">
        <is>
          <t>Radar</t>
        </is>
      </c>
      <c r="B34" s="25" t="inlineStr">
        <is>
          <t>Ice refractive index</t>
        </is>
      </c>
      <c r="C34" s="29">
        <f>Inputs!$C$12</f>
        <v/>
      </c>
      <c r="D34" s="25" t="n"/>
      <c r="E34" s="25" t="inlineStr">
        <is>
          <t>Uses workbook ice index by default.</t>
        </is>
      </c>
    </row>
    <row r="35">
      <c r="A35" s="25" t="inlineStr">
        <is>
          <t>Radar</t>
        </is>
      </c>
      <c r="B35" s="25" t="inlineStr">
        <is>
          <t>Speed of light</t>
        </is>
      </c>
      <c r="C35" s="29" t="n">
        <v>299792458</v>
      </c>
      <c r="D35" s="25" t="inlineStr">
        <is>
          <t>m/s</t>
        </is>
      </c>
      <c r="E35" s="25" t="inlineStr">
        <is>
          <t>Used for two-way delay.</t>
        </is>
      </c>
    </row>
    <row r="36">
      <c r="A36" s="25" t="inlineStr">
        <is>
          <t>Radar</t>
        </is>
      </c>
      <c r="B36" s="25" t="inlineStr">
        <is>
          <t>One-way ice attenuation</t>
        </is>
      </c>
      <c r="C36" s="29" t="n">
        <v>0.9</v>
      </c>
      <c r="D36" s="25" t="inlineStr">
        <is>
          <t>dB/km</t>
        </is>
      </c>
      <c r="E36" s="25" t="inlineStr">
        <is>
          <t>Simple signal loss through ice.</t>
        </is>
      </c>
    </row>
    <row r="37">
      <c r="A37" s="25" t="inlineStr">
        <is>
          <t>Radar</t>
        </is>
      </c>
      <c r="B37" s="25" t="inlineStr">
        <is>
          <t>Shallow layer base echo</t>
        </is>
      </c>
      <c r="C37" s="29" t="n">
        <v>-10</v>
      </c>
      <c r="D37" s="25" t="inlineStr">
        <is>
          <t>dB</t>
        </is>
      </c>
      <c r="E37" s="25" t="inlineStr">
        <is>
          <t>Relative reflector strength before attenuation.</t>
        </is>
      </c>
    </row>
    <row r="38">
      <c r="A38" s="25" t="inlineStr">
        <is>
          <t>Radar</t>
        </is>
      </c>
      <c r="B38" s="25" t="inlineStr">
        <is>
          <t>Lens base echo</t>
        </is>
      </c>
      <c r="C38" s="29" t="n">
        <v>-24</v>
      </c>
      <c r="D38" s="25" t="inlineStr">
        <is>
          <t>dB</t>
        </is>
      </c>
      <c r="E38" s="25" t="inlineStr">
        <is>
          <t>Relative lens strength before lens multiplier and attenuation.</t>
        </is>
      </c>
    </row>
    <row r="39">
      <c r="A39" s="25" t="inlineStr">
        <is>
          <t>Radar</t>
        </is>
      </c>
      <c r="B39" s="25" t="inlineStr">
        <is>
          <t>Lens strength echo bonus</t>
        </is>
      </c>
      <c r="C39" s="29" t="n">
        <v>9</v>
      </c>
      <c r="D39" s="25" t="inlineStr">
        <is>
          <t>dB</t>
        </is>
      </c>
      <c r="E39" s="25" t="inlineStr">
        <is>
          <t>A stronger lens creates a stronger reflector.</t>
        </is>
      </c>
    </row>
    <row r="40">
      <c r="A40" s="25" t="inlineStr">
        <is>
          <t>Radar</t>
        </is>
      </c>
      <c r="B40" s="25" t="inlineStr">
        <is>
          <t>Ocean boundary base echo</t>
        </is>
      </c>
      <c r="C40" s="29" t="n">
        <v>-6</v>
      </c>
      <c r="D40" s="25" t="inlineStr">
        <is>
          <t>dB</t>
        </is>
      </c>
      <c r="E40" s="25" t="inlineStr">
        <is>
          <t>Large material contrast from ice to possible ocean.</t>
        </is>
      </c>
    </row>
    <row r="41">
      <c r="A41" s="25" t="inlineStr">
        <is>
          <t>Radar</t>
        </is>
      </c>
      <c r="B41" s="25" t="inlineStr">
        <is>
          <t>Basal roughness penalty</t>
        </is>
      </c>
      <c r="C41" s="29" t="n">
        <v>0.004</v>
      </c>
      <c r="D41" s="25" t="inlineStr">
        <is>
          <t>dB/m</t>
        </is>
      </c>
      <c r="E41" s="25" t="inlineStr">
        <is>
          <t>Rougher boundary weakens coherent echo.</t>
        </is>
      </c>
    </row>
    <row r="42">
      <c r="A42" s="25" t="inlineStr">
        <is>
          <t>Radar</t>
        </is>
      </c>
      <c r="B42" s="25" t="inlineStr">
        <is>
          <t>Lens display threshold</t>
        </is>
      </c>
      <c r="C42" s="29" t="n">
        <v>0.18</v>
      </c>
      <c r="D42" s="25" t="inlineStr">
        <is>
          <t>0-1</t>
        </is>
      </c>
      <c r="E42" s="25" t="inlineStr">
        <is>
          <t>Below this, lens is treated as too weak for chart focus.</t>
        </is>
      </c>
    </row>
    <row r="43">
      <c r="A43" s="25" t="inlineStr">
        <is>
          <t>Radar</t>
        </is>
      </c>
      <c r="B43" s="25" t="inlineStr">
        <is>
          <t>Detection threshold</t>
        </is>
      </c>
      <c r="C43" s="29" t="n">
        <v>-45</v>
      </c>
      <c r="D43" s="25" t="inlineStr">
        <is>
          <t>dB</t>
        </is>
      </c>
      <c r="E43" s="25" t="inlineStr">
        <is>
          <t>Simple threshold for treating a return as easier to see.</t>
        </is>
      </c>
    </row>
    <row r="44">
      <c r="A44" s="25" t="inlineStr">
        <is>
          <t>Uncertainty</t>
        </is>
      </c>
      <c r="B44" s="25" t="inlineStr">
        <is>
          <t>Boundary uncertainty band</t>
        </is>
      </c>
      <c r="C44" s="29" t="n">
        <v>1500</v>
      </c>
      <c r="D44" s="25" t="inlineStr">
        <is>
          <t>m</t>
        </is>
      </c>
      <c r="E44" s="25" t="inlineStr">
        <is>
          <t>Plus/minus range around the possible ice-ocean boundary.</t>
        </is>
      </c>
    </row>
    <row r="45">
      <c r="A45" s="25" t="inlineStr">
        <is>
          <t>Scenario</t>
        </is>
      </c>
      <c r="B45" s="25" t="inlineStr">
        <is>
          <t>Thin shell multiplier</t>
        </is>
      </c>
      <c r="C45" s="29" t="n">
        <v>0.55</v>
      </c>
      <c r="D45" s="25" t="n"/>
      <c r="E45" s="25" t="inlineStr">
        <is>
          <t>Creates a thinner-shell scenario from the live depth.</t>
        </is>
      </c>
    </row>
    <row r="46">
      <c r="A46" s="25" t="inlineStr">
        <is>
          <t>Scenario</t>
        </is>
      </c>
      <c r="B46" s="25" t="inlineStr">
        <is>
          <t>Thick shell multiplier</t>
        </is>
      </c>
      <c r="C46" s="29" t="n">
        <v>1.75</v>
      </c>
      <c r="D46" s="25" t="n"/>
      <c r="E46" s="25" t="inlineStr">
        <is>
          <t>Creates a thicker-shell scenario from the live depth.</t>
        </is>
      </c>
    </row>
    <row r="47">
      <c r="A47" s="25" t="inlineStr">
        <is>
          <t>Scenario</t>
        </is>
      </c>
      <c r="B47" s="25" t="inlineStr">
        <is>
          <t>No-ocean control echo</t>
        </is>
      </c>
      <c r="C47" s="29" t="n">
        <v>-60</v>
      </c>
      <c r="D47" s="25" t="inlineStr">
        <is>
          <t>dB</t>
        </is>
      </c>
      <c r="E47" s="25" t="inlineStr">
        <is>
          <t>Weak baseline return for a no-bottom-reflector control case.</t>
        </is>
      </c>
    </row>
    <row r="48">
      <c r="A48" s="25" t="inlineStr">
        <is>
          <t>Evidence</t>
        </is>
      </c>
      <c r="B48" s="25" t="inlineStr">
        <is>
          <t>Radar support score</t>
        </is>
      </c>
      <c r="C48" s="29" t="n">
        <v>55</v>
      </c>
      <c r="D48" s="25" t="inlineStr">
        <is>
          <t>%</t>
        </is>
      </c>
      <c r="E48" s="25" t="inlineStr">
        <is>
          <t>How strongly radar outputs support the proposed subsurface.</t>
        </is>
      </c>
    </row>
    <row r="49">
      <c r="A49" s="25" t="inlineStr">
        <is>
          <t>Evidence</t>
        </is>
      </c>
      <c r="B49" s="25" t="inlineStr">
        <is>
          <t>Thermal support score</t>
        </is>
      </c>
      <c r="C49" s="29" t="n">
        <v>35</v>
      </c>
      <c r="D49" s="25" t="inlineStr">
        <is>
          <t>%</t>
        </is>
      </c>
      <c r="E49" s="25" t="inlineStr">
        <is>
          <t>Proxy for E-THEMIS-style warm-region support.</t>
        </is>
      </c>
    </row>
    <row r="50">
      <c r="A50" s="25" t="inlineStr">
        <is>
          <t>Evidence</t>
        </is>
      </c>
      <c r="B50" s="25" t="inlineStr">
        <is>
          <t>Composition support score</t>
        </is>
      </c>
      <c r="C50" s="29" t="n">
        <v>40</v>
      </c>
      <c r="D50" s="25" t="inlineStr">
        <is>
          <t>%</t>
        </is>
      </c>
      <c r="E50" s="25" t="inlineStr">
        <is>
          <t>Proxy for MISE-style salts/ice/organic context.</t>
        </is>
      </c>
    </row>
    <row r="51">
      <c r="A51" s="25" t="inlineStr">
        <is>
          <t>Evidence</t>
        </is>
      </c>
      <c r="B51" s="25" t="inlineStr">
        <is>
          <t>Magnetic/plasma support score</t>
        </is>
      </c>
      <c r="C51" s="29" t="n">
        <v>50</v>
      </c>
      <c r="D51" s="25" t="inlineStr">
        <is>
          <t>%</t>
        </is>
      </c>
      <c r="E51" s="25" t="inlineStr">
        <is>
          <t>Proxy for ECM/PIMS-style ocean support.</t>
        </is>
      </c>
    </row>
    <row r="52">
      <c r="A52" s="25" t="inlineStr">
        <is>
          <t>Evidence</t>
        </is>
      </c>
      <c r="B52" s="25" t="inlineStr">
        <is>
          <t>Radar evidence weight</t>
        </is>
      </c>
      <c r="C52" s="29" t="n">
        <v>40</v>
      </c>
      <c r="D52" s="25" t="inlineStr">
        <is>
          <t>%</t>
        </is>
      </c>
      <c r="E52" s="25" t="inlineStr">
        <is>
          <t>Radar should carry the most weight here.</t>
        </is>
      </c>
    </row>
    <row r="53">
      <c r="A53" s="25" t="inlineStr">
        <is>
          <t>Evidence</t>
        </is>
      </c>
      <c r="B53" s="25" t="inlineStr">
        <is>
          <t>Thermal evidence weight</t>
        </is>
      </c>
      <c r="C53" s="29" t="n">
        <v>20</v>
      </c>
      <c r="D53" s="25" t="inlineStr">
        <is>
          <t>%</t>
        </is>
      </c>
      <c r="E53" s="25" t="inlineStr">
        <is>
          <t>Thermal evidence is supporting context.</t>
        </is>
      </c>
    </row>
    <row r="54">
      <c r="A54" s="25" t="inlineStr">
        <is>
          <t>Evidence</t>
        </is>
      </c>
      <c r="B54" s="25" t="inlineStr">
        <is>
          <t>Composition evidence weight</t>
        </is>
      </c>
      <c r="C54" s="29" t="n">
        <v>20</v>
      </c>
      <c r="D54" s="25" t="inlineStr">
        <is>
          <t>%</t>
        </is>
      </c>
      <c r="E54" s="25" t="inlineStr">
        <is>
          <t>Surface composition is supporting context.</t>
        </is>
      </c>
    </row>
    <row r="55">
      <c r="A55" s="25" t="inlineStr">
        <is>
          <t>Evidence</t>
        </is>
      </c>
      <c r="B55" s="25" t="inlineStr">
        <is>
          <t>Magnetic/plasma evidence weight</t>
        </is>
      </c>
      <c r="C55" s="29" t="n">
        <v>20</v>
      </c>
      <c r="D55" s="25" t="inlineStr">
        <is>
          <t>%</t>
        </is>
      </c>
      <c r="E55" s="25" t="inlineStr">
        <is>
          <t>Interior/ocean support from non-radar instruments.</t>
        </is>
      </c>
    </row>
    <row r="56">
      <c r="A56" s="25" t="inlineStr">
        <is>
          <t>Radargram</t>
        </is>
      </c>
      <c r="B56" s="25" t="inlineStr">
        <is>
          <t>Radargram timing jitter</t>
        </is>
      </c>
      <c r="C56" s="29" t="n">
        <v>1.5</v>
      </c>
      <c r="D56" s="25" t="inlineStr">
        <is>
          <t>us</t>
        </is>
      </c>
      <c r="E56" s="25" t="inlineStr">
        <is>
          <t>Adds deterministic timing wiggle to radargram-style chart.</t>
        </is>
      </c>
    </row>
    <row r="57">
      <c r="A57" s="25" t="inlineStr">
        <is>
          <t>Radargram</t>
        </is>
      </c>
      <c r="B57" s="25" t="inlineStr">
        <is>
          <t>Surface clutter band</t>
        </is>
      </c>
      <c r="C57" s="29" t="n">
        <v>12</v>
      </c>
      <c r="D57" s="25" t="inlineStr">
        <is>
          <t>us</t>
        </is>
      </c>
      <c r="E57" s="25" t="inlineStr">
        <is>
          <t>Approximate near-surface clutter window.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8"/>
  <cols>
    <col width="10" customWidth="1" style="63" min="1" max="2"/>
    <col width="12" customWidth="1" style="63" min="3" max="5"/>
    <col width="16" customWidth="1" style="63" min="6" max="6"/>
    <col width="14" customWidth="1" style="63" min="7" max="7"/>
    <col width="16" customWidth="1" style="63" min="8" max="8"/>
    <col width="14" customWidth="1" style="63" min="9" max="11"/>
    <col width="11" customWidth="1" style="63" min="12" max="12"/>
    <col width="10" customWidth="1" style="63" min="13" max="13"/>
    <col width="12" customWidth="1" style="63" min="14" max="14"/>
    <col width="14" customWidth="1" style="63" min="15" max="17"/>
    <col width="13" customWidth="1" style="63" min="18" max="21"/>
    <col width="16" customWidth="1" style="63" min="22" max="23"/>
    <col width="13" customWidth="1" style="63" min="24" max="25"/>
    <col width="15" customWidth="1" style="63" min="26" max="28"/>
    <col width="18" customWidth="1" style="63" min="29" max="30"/>
    <col width="16" customWidth="1" style="63" min="31" max="33"/>
    <col width="14" customWidth="1" style="63" min="34" max="34"/>
    <col width="20" customWidth="1" style="63" min="35" max="36"/>
    <col width="18" customWidth="1" style="63" min="37" max="43"/>
    <col width="16" customWidth="1" style="63" min="44" max="45"/>
  </cols>
  <sheetData>
    <row r="1" ht="26.25" customHeight="1" s="63">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3.8"/>
  <cols>
    <col width="18" customWidth="1" style="63" min="1" max="22"/>
    <col width="21" customWidth="1" style="63" min="23" max="27"/>
  </cols>
  <sheetData>
    <row r="1" ht="27.6" customHeight="1" s="63">
      <c r="A1" s="23" t="inlineStr">
        <is>
          <t>x_km</t>
        </is>
      </c>
      <c r="B1" s="23" t="inlineStr">
        <is>
          <t>surface_height_m</t>
        </is>
      </c>
      <c r="C1" s="23" t="inlineStr">
        <is>
          <t>nadir_height_m</t>
        </is>
      </c>
      <c r="D1" s="23" t="inlineStr">
        <is>
          <t>spacecraft_altitude_km</t>
        </is>
      </c>
      <c r="E1" s="23" t="inlineStr">
        <is>
          <t>target_y_km</t>
        </is>
      </c>
      <c r="F1" s="23" t="inlineStr">
        <is>
          <t>upper_ice_layer_depth_m</t>
        </is>
      </c>
      <c r="G1" s="23" t="inlineStr">
        <is>
          <t>upper_ice_layer_elevation_m</t>
        </is>
      </c>
      <c r="H1" s="23" t="inlineStr">
        <is>
          <t>lens_strength_0to1</t>
        </is>
      </c>
      <c r="I1" s="23" t="inlineStr">
        <is>
          <t>briny_warm_lens_depth_m</t>
        </is>
      </c>
      <c r="J1" s="23" t="inlineStr">
        <is>
          <t>briny_warm_lens_elevation_m</t>
        </is>
      </c>
      <c r="K1" s="23" t="inlineStr">
        <is>
          <t>ice_ocean_boundary_depth_m</t>
        </is>
      </c>
      <c r="L1" s="23" t="inlineStr">
        <is>
          <t>ice_ocean_boundary_elevation_m</t>
        </is>
      </c>
      <c r="M1" s="23" t="inlineStr">
        <is>
          <t>upper_ice_layer_delay_us</t>
        </is>
      </c>
      <c r="N1" s="23" t="inlineStr">
        <is>
          <t>briny_warm_lens_delay_us</t>
        </is>
      </c>
      <c r="O1" s="23" t="inlineStr">
        <is>
          <t>ice_ocean_boundary_delay_us</t>
        </is>
      </c>
      <c r="P1" s="23" t="inlineStr">
        <is>
          <t>upper_ice_layer_echo_db</t>
        </is>
      </c>
      <c r="Q1" s="23" t="inlineStr">
        <is>
          <t>briny_warm_lens_echo_db</t>
        </is>
      </c>
      <c r="R1" s="23" t="inlineStr">
        <is>
          <t>ice_ocean_boundary_echo_db</t>
        </is>
      </c>
      <c r="S1" s="23" t="inlineStr">
        <is>
          <t>ice_thickness_variation_m</t>
        </is>
      </c>
      <c r="T1" s="23" t="inlineStr">
        <is>
          <t>ocean_to_shallow_depth_ratio</t>
        </is>
      </c>
      <c r="U1" s="23" t="inlineStr">
        <is>
          <t>lens_visible_flag</t>
        </is>
      </c>
      <c r="V1" s="23" t="inlineStr">
        <is>
          <t>ocean_echo_flag</t>
        </is>
      </c>
      <c r="W1" s="23" t="inlineStr">
        <is>
          <t>detection_threshold_db</t>
        </is>
      </c>
      <c r="X1" s="23" t="inlineStr">
        <is>
          <t>lens_echo_margin_db</t>
        </is>
      </c>
      <c r="Y1" s="23" t="inlineStr">
        <is>
          <t>ocean_echo_margin_db</t>
        </is>
      </c>
      <c r="Z1" s="23" t="inlineStr">
        <is>
          <t>best_deep_return_margin_db</t>
        </is>
      </c>
      <c r="AA1" s="23" t="inlineStr">
        <is>
          <t>zero_margin_reference</t>
        </is>
      </c>
    </row>
    <row r="2">
      <c r="A2" s="24">
        <f>Model_Data!A2</f>
        <v/>
      </c>
      <c r="B2" s="24">
        <f>Model_Data!Y2</f>
        <v/>
      </c>
      <c r="C2" s="24">
        <f>Model_Data!X2</f>
        <v/>
      </c>
      <c r="D2" s="24">
        <f>Model_Data!B2</f>
        <v/>
      </c>
      <c r="E2" s="24">
        <f>Inputs!$C$6</f>
        <v/>
      </c>
      <c r="F2" s="24">
        <f>Subsurface_Inputs!$C$5+Subsurface_Inputs!$C$6*SIN(2*PI()*(A2+Subsurface_Inputs!$C$7)/Subsurface_Inputs!$C$8)+Subsurface_Inputs!$C$9*COS(2*PI()*A2/Subsurface_Inputs!$C$10)+Subsurface_Inputs!$C$11*(B2-AVERAGE($B$2:$B$242))</f>
        <v/>
      </c>
      <c r="G2" s="24">
        <f>B2-F2</f>
        <v/>
      </c>
      <c r="H2" s="24">
        <f>MIN(1,MAX(0,Subsurface_Inputs!$C$13*EXP(-0.5*((A2-Subsurface_Inputs!$C$14)/Subsurface_Inputs!$C$15)^2)+Subsurface_Inputs!$C$16*EXP(-0.5*((A2-Subsurface_Inputs!$C$17)/Subsurface_Inputs!$C$18)^2)))</f>
        <v/>
      </c>
      <c r="I2" s="24">
        <f>Subsurface_Inputs!$C$19+Subsurface_Inputs!$C$20*SIN(2*PI()*(A2-Subsurface_Inputs!$C$21)/Subsurface_Inputs!$C$22)-Subsurface_Inputs!$C$23*H2</f>
        <v/>
      </c>
      <c r="J2" s="24">
        <f>B2-I2</f>
        <v/>
      </c>
      <c r="K2" s="24">
        <f>Subsurface_Inputs!$C$25+Subsurface_Inputs!$C$26*SIN(2*PI()*(A2+Subsurface_Inputs!$C$27)/Subsurface_Inputs!$C$28)+Subsurface_Inputs!$C$29*COS(2*PI()*(A2-Subsurface_Inputs!$C$30)/Subsurface_Inputs!$C$31)-Subsurface_Inputs!$C$32*(B2-AVERAGE($B$2:$B$242))</f>
        <v/>
      </c>
      <c r="L2" s="24">
        <f>B2-K2</f>
        <v/>
      </c>
      <c r="M2" s="24">
        <f>2*Subsurface_Inputs!$C$34*F2/Subsurface_Inputs!$C$35*1000000</f>
        <v/>
      </c>
      <c r="N2" s="24">
        <f>2*Subsurface_Inputs!$C$34*I2/Subsurface_Inputs!$C$35*1000000</f>
        <v/>
      </c>
      <c r="O2" s="24">
        <f>2*Subsurface_Inputs!$C$34*K2/Subsurface_Inputs!$C$35*1000000</f>
        <v/>
      </c>
      <c r="P2" s="24">
        <f>Subsurface_Inputs!$C$37-2*Subsurface_Inputs!$C$36*(F2/1000)</f>
        <v/>
      </c>
      <c r="Q2" s="24">
        <f>Subsurface_Inputs!$C$38+Subsurface_Inputs!$C$39*H2-2*Subsurface_Inputs!$C$36*(I2/1000)</f>
        <v/>
      </c>
      <c r="R2" s="24">
        <f>Subsurface_Inputs!$C$40-2*Subsurface_Inputs!$C$36*(K2/1000)-Subsurface_Inputs!$C$41*ABS(L2-AVERAGE($L$2:$L$242))</f>
        <v/>
      </c>
      <c r="S2" s="24">
        <f>K2-AVERAGE($K$2:$K$242)</f>
        <v/>
      </c>
      <c r="T2" s="24">
        <f>K2/F2</f>
        <v/>
      </c>
      <c r="U2" s="25">
        <f>IF(H2&gt;=Subsurface_Inputs!$C$42,"Lens visible","Weak/no lens")</f>
        <v/>
      </c>
      <c r="V2" s="25">
        <f>IF(R2&gt;=W2,"Likely visible","Weak")</f>
        <v/>
      </c>
      <c r="W2" s="24">
        <f>Subsurface_Inputs!$C$43</f>
        <v/>
      </c>
      <c r="X2" s="24">
        <f>Q2-W2</f>
        <v/>
      </c>
      <c r="Y2" s="24">
        <f>R2-W2</f>
        <v/>
      </c>
      <c r="Z2" s="24">
        <f>MAX(Q2,R2)-W2</f>
        <v/>
      </c>
      <c r="AA2" s="24" t="n">
        <v>0</v>
      </c>
    </row>
    <row r="3">
      <c r="A3" s="24">
        <f>Model_Data!A3</f>
        <v/>
      </c>
      <c r="B3" s="24">
        <f>Model_Data!Y3</f>
        <v/>
      </c>
      <c r="C3" s="24">
        <f>Model_Data!X3</f>
        <v/>
      </c>
      <c r="D3" s="24">
        <f>Model_Data!B3</f>
        <v/>
      </c>
      <c r="E3" s="24">
        <f>Inputs!$C$6</f>
        <v/>
      </c>
      <c r="F3" s="24">
        <f>Subsurface_Inputs!$C$5+Subsurface_Inputs!$C$6*SIN(2*PI()*(A3+Subsurface_Inputs!$C$7)/Subsurface_Inputs!$C$8)+Subsurface_Inputs!$C$9*COS(2*PI()*A3/Subsurface_Inputs!$C$10)+Subsurface_Inputs!$C$11*(B3-AVERAGE($B$2:$B$242))</f>
        <v/>
      </c>
      <c r="G3" s="24">
        <f>B3-F3</f>
        <v/>
      </c>
      <c r="H3" s="24">
        <f>MIN(1,MAX(0,Subsurface_Inputs!$C$13*EXP(-0.5*((A3-Subsurface_Inputs!$C$14)/Subsurface_Inputs!$C$15)^2)+Subsurface_Inputs!$C$16*EXP(-0.5*((A3-Subsurface_Inputs!$C$17)/Subsurface_Inputs!$C$18)^2)))</f>
        <v/>
      </c>
      <c r="I3" s="24">
        <f>Subsurface_Inputs!$C$19+Subsurface_Inputs!$C$20*SIN(2*PI()*(A3-Subsurface_Inputs!$C$21)/Subsurface_Inputs!$C$22)-Subsurface_Inputs!$C$23*H3</f>
        <v/>
      </c>
      <c r="J3" s="24">
        <f>B3-I3</f>
        <v/>
      </c>
      <c r="K3" s="24">
        <f>Subsurface_Inputs!$C$25+Subsurface_Inputs!$C$26*SIN(2*PI()*(A3+Subsurface_Inputs!$C$27)/Subsurface_Inputs!$C$28)+Subsurface_Inputs!$C$29*COS(2*PI()*(A3-Subsurface_Inputs!$C$30)/Subsurface_Inputs!$C$31)-Subsurface_Inputs!$C$32*(B3-AVERAGE($B$2:$B$242))</f>
        <v/>
      </c>
      <c r="L3" s="24">
        <f>B3-K3</f>
        <v/>
      </c>
      <c r="M3" s="24">
        <f>2*Subsurface_Inputs!$C$34*F3/Subsurface_Inputs!$C$35*1000000</f>
        <v/>
      </c>
      <c r="N3" s="24">
        <f>2*Subsurface_Inputs!$C$34*I3/Subsurface_Inputs!$C$35*1000000</f>
        <v/>
      </c>
      <c r="O3" s="24">
        <f>2*Subsurface_Inputs!$C$34*K3/Subsurface_Inputs!$C$35*1000000</f>
        <v/>
      </c>
      <c r="P3" s="24">
        <f>Subsurface_Inputs!$C$37-2*Subsurface_Inputs!$C$36*(F3/1000)</f>
        <v/>
      </c>
      <c r="Q3" s="24">
        <f>Subsurface_Inputs!$C$38+Subsurface_Inputs!$C$39*H3-2*Subsurface_Inputs!$C$36*(I3/1000)</f>
        <v/>
      </c>
      <c r="R3" s="24">
        <f>Subsurface_Inputs!$C$40-2*Subsurface_Inputs!$C$36*(K3/1000)-Subsurface_Inputs!$C$41*ABS(L3-AVERAGE($L$2:$L$242))</f>
        <v/>
      </c>
      <c r="S3" s="24">
        <f>K3-AVERAGE($K$2:$K$242)</f>
        <v/>
      </c>
      <c r="T3" s="24">
        <f>K3/F3</f>
        <v/>
      </c>
      <c r="U3" s="25">
        <f>IF(H3&gt;=Subsurface_Inputs!$C$42,"Lens visible","Weak/no lens")</f>
        <v/>
      </c>
      <c r="V3" s="25">
        <f>IF(R3&gt;=W3,"Likely visible","Weak")</f>
        <v/>
      </c>
      <c r="W3" s="24">
        <f>Subsurface_Inputs!$C$43</f>
        <v/>
      </c>
      <c r="X3" s="24">
        <f>Q3-W3</f>
        <v/>
      </c>
      <c r="Y3" s="24">
        <f>R3-W3</f>
        <v/>
      </c>
      <c r="Z3" s="24">
        <f>MAX(Q3,R3)-W3</f>
        <v/>
      </c>
      <c r="AA3" s="24" t="n">
        <v>0</v>
      </c>
    </row>
    <row r="4">
      <c r="A4" s="24">
        <f>Model_Data!A4</f>
        <v/>
      </c>
      <c r="B4" s="24">
        <f>Model_Data!Y4</f>
        <v/>
      </c>
      <c r="C4" s="24">
        <f>Model_Data!X4</f>
        <v/>
      </c>
      <c r="D4" s="24">
        <f>Model_Data!B4</f>
        <v/>
      </c>
      <c r="E4" s="24">
        <f>Inputs!$C$6</f>
        <v/>
      </c>
      <c r="F4" s="24">
        <f>Subsurface_Inputs!$C$5+Subsurface_Inputs!$C$6*SIN(2*PI()*(A4+Subsurface_Inputs!$C$7)/Subsurface_Inputs!$C$8)+Subsurface_Inputs!$C$9*COS(2*PI()*A4/Subsurface_Inputs!$C$10)+Subsurface_Inputs!$C$11*(B4-AVERAGE($B$2:$B$242))</f>
        <v/>
      </c>
      <c r="G4" s="24">
        <f>B4-F4</f>
        <v/>
      </c>
      <c r="H4" s="24">
        <f>MIN(1,MAX(0,Subsurface_Inputs!$C$13*EXP(-0.5*((A4-Subsurface_Inputs!$C$14)/Subsurface_Inputs!$C$15)^2)+Subsurface_Inputs!$C$16*EXP(-0.5*((A4-Subsurface_Inputs!$C$17)/Subsurface_Inputs!$C$18)^2)))</f>
        <v/>
      </c>
      <c r="I4" s="24">
        <f>Subsurface_Inputs!$C$19+Subsurface_Inputs!$C$20*SIN(2*PI()*(A4-Subsurface_Inputs!$C$21)/Subsurface_Inputs!$C$22)-Subsurface_Inputs!$C$23*H4</f>
        <v/>
      </c>
      <c r="J4" s="24">
        <f>B4-I4</f>
        <v/>
      </c>
      <c r="K4" s="24">
        <f>Subsurface_Inputs!$C$25+Subsurface_Inputs!$C$26*SIN(2*PI()*(A4+Subsurface_Inputs!$C$27)/Subsurface_Inputs!$C$28)+Subsurface_Inputs!$C$29*COS(2*PI()*(A4-Subsurface_Inputs!$C$30)/Subsurface_Inputs!$C$31)-Subsurface_Inputs!$C$32*(B4-AVERAGE($B$2:$B$242))</f>
        <v/>
      </c>
      <c r="L4" s="24">
        <f>B4-K4</f>
        <v/>
      </c>
      <c r="M4" s="24">
        <f>2*Subsurface_Inputs!$C$34*F4/Subsurface_Inputs!$C$35*1000000</f>
        <v/>
      </c>
      <c r="N4" s="24">
        <f>2*Subsurface_Inputs!$C$34*I4/Subsurface_Inputs!$C$35*1000000</f>
        <v/>
      </c>
      <c r="O4" s="24">
        <f>2*Subsurface_Inputs!$C$34*K4/Subsurface_Inputs!$C$35*1000000</f>
        <v/>
      </c>
      <c r="P4" s="24">
        <f>Subsurface_Inputs!$C$37-2*Subsurface_Inputs!$C$36*(F4/1000)</f>
        <v/>
      </c>
      <c r="Q4" s="24">
        <f>Subsurface_Inputs!$C$38+Subsurface_Inputs!$C$39*H4-2*Subsurface_Inputs!$C$36*(I4/1000)</f>
        <v/>
      </c>
      <c r="R4" s="24">
        <f>Subsurface_Inputs!$C$40-2*Subsurface_Inputs!$C$36*(K4/1000)-Subsurface_Inputs!$C$41*ABS(L4-AVERAGE($L$2:$L$242))</f>
        <v/>
      </c>
      <c r="S4" s="24">
        <f>K4-AVERAGE($K$2:$K$242)</f>
        <v/>
      </c>
      <c r="T4" s="24">
        <f>K4/F4</f>
        <v/>
      </c>
      <c r="U4" s="25">
        <f>IF(H4&gt;=Subsurface_Inputs!$C$42,"Lens visible","Weak/no lens")</f>
        <v/>
      </c>
      <c r="V4" s="25">
        <f>IF(R4&gt;=W4,"Likely visible","Weak")</f>
        <v/>
      </c>
      <c r="W4" s="24">
        <f>Subsurface_Inputs!$C$43</f>
        <v/>
      </c>
      <c r="X4" s="24">
        <f>Q4-W4</f>
        <v/>
      </c>
      <c r="Y4" s="24">
        <f>R4-W4</f>
        <v/>
      </c>
      <c r="Z4" s="24">
        <f>MAX(Q4,R4)-W4</f>
        <v/>
      </c>
      <c r="AA4" s="24" t="n">
        <v>0</v>
      </c>
    </row>
    <row r="5">
      <c r="A5" s="24">
        <f>Model_Data!A5</f>
        <v/>
      </c>
      <c r="B5" s="24">
        <f>Model_Data!Y5</f>
        <v/>
      </c>
      <c r="C5" s="24">
        <f>Model_Data!X5</f>
        <v/>
      </c>
      <c r="D5" s="24">
        <f>Model_Data!B5</f>
        <v/>
      </c>
      <c r="E5" s="24">
        <f>Inputs!$C$6</f>
        <v/>
      </c>
      <c r="F5" s="24">
        <f>Subsurface_Inputs!$C$5+Subsurface_Inputs!$C$6*SIN(2*PI()*(A5+Subsurface_Inputs!$C$7)/Subsurface_Inputs!$C$8)+Subsurface_Inputs!$C$9*COS(2*PI()*A5/Subsurface_Inputs!$C$10)+Subsurface_Inputs!$C$11*(B5-AVERAGE($B$2:$B$242))</f>
        <v/>
      </c>
      <c r="G5" s="24">
        <f>B5-F5</f>
        <v/>
      </c>
      <c r="H5" s="24">
        <f>MIN(1,MAX(0,Subsurface_Inputs!$C$13*EXP(-0.5*((A5-Subsurface_Inputs!$C$14)/Subsurface_Inputs!$C$15)^2)+Subsurface_Inputs!$C$16*EXP(-0.5*((A5-Subsurface_Inputs!$C$17)/Subsurface_Inputs!$C$18)^2)))</f>
        <v/>
      </c>
      <c r="I5" s="24">
        <f>Subsurface_Inputs!$C$19+Subsurface_Inputs!$C$20*SIN(2*PI()*(A5-Subsurface_Inputs!$C$21)/Subsurface_Inputs!$C$22)-Subsurface_Inputs!$C$23*H5</f>
        <v/>
      </c>
      <c r="J5" s="24">
        <f>B5-I5</f>
        <v/>
      </c>
      <c r="K5" s="24">
        <f>Subsurface_Inputs!$C$25+Subsurface_Inputs!$C$26*SIN(2*PI()*(A5+Subsurface_Inputs!$C$27)/Subsurface_Inputs!$C$28)+Subsurface_Inputs!$C$29*COS(2*PI()*(A5-Subsurface_Inputs!$C$30)/Subsurface_Inputs!$C$31)-Subsurface_Inputs!$C$32*(B5-AVERAGE($B$2:$B$242))</f>
        <v/>
      </c>
      <c r="L5" s="24">
        <f>B5-K5</f>
        <v/>
      </c>
      <c r="M5" s="24">
        <f>2*Subsurface_Inputs!$C$34*F5/Subsurface_Inputs!$C$35*1000000</f>
        <v/>
      </c>
      <c r="N5" s="24">
        <f>2*Subsurface_Inputs!$C$34*I5/Subsurface_Inputs!$C$35*1000000</f>
        <v/>
      </c>
      <c r="O5" s="24">
        <f>2*Subsurface_Inputs!$C$34*K5/Subsurface_Inputs!$C$35*1000000</f>
        <v/>
      </c>
      <c r="P5" s="24">
        <f>Subsurface_Inputs!$C$37-2*Subsurface_Inputs!$C$36*(F5/1000)</f>
        <v/>
      </c>
      <c r="Q5" s="24">
        <f>Subsurface_Inputs!$C$38+Subsurface_Inputs!$C$39*H5-2*Subsurface_Inputs!$C$36*(I5/1000)</f>
        <v/>
      </c>
      <c r="R5" s="24">
        <f>Subsurface_Inputs!$C$40-2*Subsurface_Inputs!$C$36*(K5/1000)-Subsurface_Inputs!$C$41*ABS(L5-AVERAGE($L$2:$L$242))</f>
        <v/>
      </c>
      <c r="S5" s="24">
        <f>K5-AVERAGE($K$2:$K$242)</f>
        <v/>
      </c>
      <c r="T5" s="24">
        <f>K5/F5</f>
        <v/>
      </c>
      <c r="U5" s="25">
        <f>IF(H5&gt;=Subsurface_Inputs!$C$42,"Lens visible","Weak/no lens")</f>
        <v/>
      </c>
      <c r="V5" s="25">
        <f>IF(R5&gt;=W5,"Likely visible","Weak")</f>
        <v/>
      </c>
      <c r="W5" s="24">
        <f>Subsurface_Inputs!$C$43</f>
        <v/>
      </c>
      <c r="X5" s="24">
        <f>Q5-W5</f>
        <v/>
      </c>
      <c r="Y5" s="24">
        <f>R5-W5</f>
        <v/>
      </c>
      <c r="Z5" s="24">
        <f>MAX(Q5,R5)-W5</f>
        <v/>
      </c>
      <c r="AA5" s="24" t="n">
        <v>0</v>
      </c>
    </row>
    <row r="6">
      <c r="A6" s="24">
        <f>Model_Data!A6</f>
        <v/>
      </c>
      <c r="B6" s="24">
        <f>Model_Data!Y6</f>
        <v/>
      </c>
      <c r="C6" s="24">
        <f>Model_Data!X6</f>
        <v/>
      </c>
      <c r="D6" s="24">
        <f>Model_Data!B6</f>
        <v/>
      </c>
      <c r="E6" s="24">
        <f>Inputs!$C$6</f>
        <v/>
      </c>
      <c r="F6" s="24">
        <f>Subsurface_Inputs!$C$5+Subsurface_Inputs!$C$6*SIN(2*PI()*(A6+Subsurface_Inputs!$C$7)/Subsurface_Inputs!$C$8)+Subsurface_Inputs!$C$9*COS(2*PI()*A6/Subsurface_Inputs!$C$10)+Subsurface_Inputs!$C$11*(B6-AVERAGE($B$2:$B$242))</f>
        <v/>
      </c>
      <c r="G6" s="24">
        <f>B6-F6</f>
        <v/>
      </c>
      <c r="H6" s="24">
        <f>MIN(1,MAX(0,Subsurface_Inputs!$C$13*EXP(-0.5*((A6-Subsurface_Inputs!$C$14)/Subsurface_Inputs!$C$15)^2)+Subsurface_Inputs!$C$16*EXP(-0.5*((A6-Subsurface_Inputs!$C$17)/Subsurface_Inputs!$C$18)^2)))</f>
        <v/>
      </c>
      <c r="I6" s="24">
        <f>Subsurface_Inputs!$C$19+Subsurface_Inputs!$C$20*SIN(2*PI()*(A6-Subsurface_Inputs!$C$21)/Subsurface_Inputs!$C$22)-Subsurface_Inputs!$C$23*H6</f>
        <v/>
      </c>
      <c r="J6" s="24">
        <f>B6-I6</f>
        <v/>
      </c>
      <c r="K6" s="24">
        <f>Subsurface_Inputs!$C$25+Subsurface_Inputs!$C$26*SIN(2*PI()*(A6+Subsurface_Inputs!$C$27)/Subsurface_Inputs!$C$28)+Subsurface_Inputs!$C$29*COS(2*PI()*(A6-Subsurface_Inputs!$C$30)/Subsurface_Inputs!$C$31)-Subsurface_Inputs!$C$32*(B6-AVERAGE($B$2:$B$242))</f>
        <v/>
      </c>
      <c r="L6" s="24">
        <f>B6-K6</f>
        <v/>
      </c>
      <c r="M6" s="24">
        <f>2*Subsurface_Inputs!$C$34*F6/Subsurface_Inputs!$C$35*1000000</f>
        <v/>
      </c>
      <c r="N6" s="24">
        <f>2*Subsurface_Inputs!$C$34*I6/Subsurface_Inputs!$C$35*1000000</f>
        <v/>
      </c>
      <c r="O6" s="24">
        <f>2*Subsurface_Inputs!$C$34*K6/Subsurface_Inputs!$C$35*1000000</f>
        <v/>
      </c>
      <c r="P6" s="24">
        <f>Subsurface_Inputs!$C$37-2*Subsurface_Inputs!$C$36*(F6/1000)</f>
        <v/>
      </c>
      <c r="Q6" s="24">
        <f>Subsurface_Inputs!$C$38+Subsurface_Inputs!$C$39*H6-2*Subsurface_Inputs!$C$36*(I6/1000)</f>
        <v/>
      </c>
      <c r="R6" s="24">
        <f>Subsurface_Inputs!$C$40-2*Subsurface_Inputs!$C$36*(K6/1000)-Subsurface_Inputs!$C$41*ABS(L6-AVERAGE($L$2:$L$242))</f>
        <v/>
      </c>
      <c r="S6" s="24">
        <f>K6-AVERAGE($K$2:$K$242)</f>
        <v/>
      </c>
      <c r="T6" s="24">
        <f>K6/F6</f>
        <v/>
      </c>
      <c r="U6" s="25">
        <f>IF(H6&gt;=Subsurface_Inputs!$C$42,"Lens visible","Weak/no lens")</f>
        <v/>
      </c>
      <c r="V6" s="25">
        <f>IF(R6&gt;=W6,"Likely visible","Weak")</f>
        <v/>
      </c>
      <c r="W6" s="24">
        <f>Subsurface_Inputs!$C$43</f>
        <v/>
      </c>
      <c r="X6" s="24">
        <f>Q6-W6</f>
        <v/>
      </c>
      <c r="Y6" s="24">
        <f>R6-W6</f>
        <v/>
      </c>
      <c r="Z6" s="24">
        <f>MAX(Q6,R6)-W6</f>
        <v/>
      </c>
      <c r="AA6" s="24" t="n">
        <v>0</v>
      </c>
    </row>
    <row r="7">
      <c r="A7" s="24">
        <f>Model_Data!A7</f>
        <v/>
      </c>
      <c r="B7" s="24">
        <f>Model_Data!Y7</f>
        <v/>
      </c>
      <c r="C7" s="24">
        <f>Model_Data!X7</f>
        <v/>
      </c>
      <c r="D7" s="24">
        <f>Model_Data!B7</f>
        <v/>
      </c>
      <c r="E7" s="24">
        <f>Inputs!$C$6</f>
        <v/>
      </c>
      <c r="F7" s="24">
        <f>Subsurface_Inputs!$C$5+Subsurface_Inputs!$C$6*SIN(2*PI()*(A7+Subsurface_Inputs!$C$7)/Subsurface_Inputs!$C$8)+Subsurface_Inputs!$C$9*COS(2*PI()*A7/Subsurface_Inputs!$C$10)+Subsurface_Inputs!$C$11*(B7-AVERAGE($B$2:$B$242))</f>
        <v/>
      </c>
      <c r="G7" s="24">
        <f>B7-F7</f>
        <v/>
      </c>
      <c r="H7" s="24">
        <f>MIN(1,MAX(0,Subsurface_Inputs!$C$13*EXP(-0.5*((A7-Subsurface_Inputs!$C$14)/Subsurface_Inputs!$C$15)^2)+Subsurface_Inputs!$C$16*EXP(-0.5*((A7-Subsurface_Inputs!$C$17)/Subsurface_Inputs!$C$18)^2)))</f>
        <v/>
      </c>
      <c r="I7" s="24">
        <f>Subsurface_Inputs!$C$19+Subsurface_Inputs!$C$20*SIN(2*PI()*(A7-Subsurface_Inputs!$C$21)/Subsurface_Inputs!$C$22)-Subsurface_Inputs!$C$23*H7</f>
        <v/>
      </c>
      <c r="J7" s="24">
        <f>B7-I7</f>
        <v/>
      </c>
      <c r="K7" s="24">
        <f>Subsurface_Inputs!$C$25+Subsurface_Inputs!$C$26*SIN(2*PI()*(A7+Subsurface_Inputs!$C$27)/Subsurface_Inputs!$C$28)+Subsurface_Inputs!$C$29*COS(2*PI()*(A7-Subsurface_Inputs!$C$30)/Subsurface_Inputs!$C$31)-Subsurface_Inputs!$C$32*(B7-AVERAGE($B$2:$B$242))</f>
        <v/>
      </c>
      <c r="L7" s="24">
        <f>B7-K7</f>
        <v/>
      </c>
      <c r="M7" s="24">
        <f>2*Subsurface_Inputs!$C$34*F7/Subsurface_Inputs!$C$35*1000000</f>
        <v/>
      </c>
      <c r="N7" s="24">
        <f>2*Subsurface_Inputs!$C$34*I7/Subsurface_Inputs!$C$35*1000000</f>
        <v/>
      </c>
      <c r="O7" s="24">
        <f>2*Subsurface_Inputs!$C$34*K7/Subsurface_Inputs!$C$35*1000000</f>
        <v/>
      </c>
      <c r="P7" s="24">
        <f>Subsurface_Inputs!$C$37-2*Subsurface_Inputs!$C$36*(F7/1000)</f>
        <v/>
      </c>
      <c r="Q7" s="24">
        <f>Subsurface_Inputs!$C$38+Subsurface_Inputs!$C$39*H7-2*Subsurface_Inputs!$C$36*(I7/1000)</f>
        <v/>
      </c>
      <c r="R7" s="24">
        <f>Subsurface_Inputs!$C$40-2*Subsurface_Inputs!$C$36*(K7/1000)-Subsurface_Inputs!$C$41*ABS(L7-AVERAGE($L$2:$L$242))</f>
        <v/>
      </c>
      <c r="S7" s="24">
        <f>K7-AVERAGE($K$2:$K$242)</f>
        <v/>
      </c>
      <c r="T7" s="24">
        <f>K7/F7</f>
        <v/>
      </c>
      <c r="U7" s="25">
        <f>IF(H7&gt;=Subsurface_Inputs!$C$42,"Lens visible","Weak/no lens")</f>
        <v/>
      </c>
      <c r="V7" s="25">
        <f>IF(R7&gt;=W7,"Likely visible","Weak")</f>
        <v/>
      </c>
      <c r="W7" s="24">
        <f>Subsurface_Inputs!$C$43</f>
        <v/>
      </c>
      <c r="X7" s="24">
        <f>Q7-W7</f>
        <v/>
      </c>
      <c r="Y7" s="24">
        <f>R7-W7</f>
        <v/>
      </c>
      <c r="Z7" s="24">
        <f>MAX(Q7,R7)-W7</f>
        <v/>
      </c>
      <c r="AA7" s="24" t="n">
        <v>0</v>
      </c>
    </row>
    <row r="8">
      <c r="A8" s="24">
        <f>Model_Data!A8</f>
        <v/>
      </c>
      <c r="B8" s="24">
        <f>Model_Data!Y8</f>
        <v/>
      </c>
      <c r="C8" s="24">
        <f>Model_Data!X8</f>
        <v/>
      </c>
      <c r="D8" s="24">
        <f>Model_Data!B8</f>
        <v/>
      </c>
      <c r="E8" s="24">
        <f>Inputs!$C$6</f>
        <v/>
      </c>
      <c r="F8" s="24">
        <f>Subsurface_Inputs!$C$5+Subsurface_Inputs!$C$6*SIN(2*PI()*(A8+Subsurface_Inputs!$C$7)/Subsurface_Inputs!$C$8)+Subsurface_Inputs!$C$9*COS(2*PI()*A8/Subsurface_Inputs!$C$10)+Subsurface_Inputs!$C$11*(B8-AVERAGE($B$2:$B$242))</f>
        <v/>
      </c>
      <c r="G8" s="24">
        <f>B8-F8</f>
        <v/>
      </c>
      <c r="H8" s="24">
        <f>MIN(1,MAX(0,Subsurface_Inputs!$C$13*EXP(-0.5*((A8-Subsurface_Inputs!$C$14)/Subsurface_Inputs!$C$15)^2)+Subsurface_Inputs!$C$16*EXP(-0.5*((A8-Subsurface_Inputs!$C$17)/Subsurface_Inputs!$C$18)^2)))</f>
        <v/>
      </c>
      <c r="I8" s="24">
        <f>Subsurface_Inputs!$C$19+Subsurface_Inputs!$C$20*SIN(2*PI()*(A8-Subsurface_Inputs!$C$21)/Subsurface_Inputs!$C$22)-Subsurface_Inputs!$C$23*H8</f>
        <v/>
      </c>
      <c r="J8" s="24">
        <f>B8-I8</f>
        <v/>
      </c>
      <c r="K8" s="24">
        <f>Subsurface_Inputs!$C$25+Subsurface_Inputs!$C$26*SIN(2*PI()*(A8+Subsurface_Inputs!$C$27)/Subsurface_Inputs!$C$28)+Subsurface_Inputs!$C$29*COS(2*PI()*(A8-Subsurface_Inputs!$C$30)/Subsurface_Inputs!$C$31)-Subsurface_Inputs!$C$32*(B8-AVERAGE($B$2:$B$242))</f>
        <v/>
      </c>
      <c r="L8" s="24">
        <f>B8-K8</f>
        <v/>
      </c>
      <c r="M8" s="24">
        <f>2*Subsurface_Inputs!$C$34*F8/Subsurface_Inputs!$C$35*1000000</f>
        <v/>
      </c>
      <c r="N8" s="24">
        <f>2*Subsurface_Inputs!$C$34*I8/Subsurface_Inputs!$C$35*1000000</f>
        <v/>
      </c>
      <c r="O8" s="24">
        <f>2*Subsurface_Inputs!$C$34*K8/Subsurface_Inputs!$C$35*1000000</f>
        <v/>
      </c>
      <c r="P8" s="24">
        <f>Subsurface_Inputs!$C$37-2*Subsurface_Inputs!$C$36*(F8/1000)</f>
        <v/>
      </c>
      <c r="Q8" s="24">
        <f>Subsurface_Inputs!$C$38+Subsurface_Inputs!$C$39*H8-2*Subsurface_Inputs!$C$36*(I8/1000)</f>
        <v/>
      </c>
      <c r="R8" s="24">
        <f>Subsurface_Inputs!$C$40-2*Subsurface_Inputs!$C$36*(K8/1000)-Subsurface_Inputs!$C$41*ABS(L8-AVERAGE($L$2:$L$242))</f>
        <v/>
      </c>
      <c r="S8" s="24">
        <f>K8-AVERAGE($K$2:$K$242)</f>
        <v/>
      </c>
      <c r="T8" s="24">
        <f>K8/F8</f>
        <v/>
      </c>
      <c r="U8" s="25">
        <f>IF(H8&gt;=Subsurface_Inputs!$C$42,"Lens visible","Weak/no lens")</f>
        <v/>
      </c>
      <c r="V8" s="25">
        <f>IF(R8&gt;=W8,"Likely visible","Weak")</f>
        <v/>
      </c>
      <c r="W8" s="24">
        <f>Subsurface_Inputs!$C$43</f>
        <v/>
      </c>
      <c r="X8" s="24">
        <f>Q8-W8</f>
        <v/>
      </c>
      <c r="Y8" s="24">
        <f>R8-W8</f>
        <v/>
      </c>
      <c r="Z8" s="24">
        <f>MAX(Q8,R8)-W8</f>
        <v/>
      </c>
      <c r="AA8" s="24" t="n">
        <v>0</v>
      </c>
    </row>
    <row r="9">
      <c r="A9" s="24">
        <f>Model_Data!A9</f>
        <v/>
      </c>
      <c r="B9" s="24">
        <f>Model_Data!Y9</f>
        <v/>
      </c>
      <c r="C9" s="24">
        <f>Model_Data!X9</f>
        <v/>
      </c>
      <c r="D9" s="24">
        <f>Model_Data!B9</f>
        <v/>
      </c>
      <c r="E9" s="24">
        <f>Inputs!$C$6</f>
        <v/>
      </c>
      <c r="F9" s="24">
        <f>Subsurface_Inputs!$C$5+Subsurface_Inputs!$C$6*SIN(2*PI()*(A9+Subsurface_Inputs!$C$7)/Subsurface_Inputs!$C$8)+Subsurface_Inputs!$C$9*COS(2*PI()*A9/Subsurface_Inputs!$C$10)+Subsurface_Inputs!$C$11*(B9-AVERAGE($B$2:$B$242))</f>
        <v/>
      </c>
      <c r="G9" s="24">
        <f>B9-F9</f>
        <v/>
      </c>
      <c r="H9" s="24">
        <f>MIN(1,MAX(0,Subsurface_Inputs!$C$13*EXP(-0.5*((A9-Subsurface_Inputs!$C$14)/Subsurface_Inputs!$C$15)^2)+Subsurface_Inputs!$C$16*EXP(-0.5*((A9-Subsurface_Inputs!$C$17)/Subsurface_Inputs!$C$18)^2)))</f>
        <v/>
      </c>
      <c r="I9" s="24">
        <f>Subsurface_Inputs!$C$19+Subsurface_Inputs!$C$20*SIN(2*PI()*(A9-Subsurface_Inputs!$C$21)/Subsurface_Inputs!$C$22)-Subsurface_Inputs!$C$23*H9</f>
        <v/>
      </c>
      <c r="J9" s="24">
        <f>B9-I9</f>
        <v/>
      </c>
      <c r="K9" s="24">
        <f>Subsurface_Inputs!$C$25+Subsurface_Inputs!$C$26*SIN(2*PI()*(A9+Subsurface_Inputs!$C$27)/Subsurface_Inputs!$C$28)+Subsurface_Inputs!$C$29*COS(2*PI()*(A9-Subsurface_Inputs!$C$30)/Subsurface_Inputs!$C$31)-Subsurface_Inputs!$C$32*(B9-AVERAGE($B$2:$B$242))</f>
        <v/>
      </c>
      <c r="L9" s="24">
        <f>B9-K9</f>
        <v/>
      </c>
      <c r="M9" s="24">
        <f>2*Subsurface_Inputs!$C$34*F9/Subsurface_Inputs!$C$35*1000000</f>
        <v/>
      </c>
      <c r="N9" s="24">
        <f>2*Subsurface_Inputs!$C$34*I9/Subsurface_Inputs!$C$35*1000000</f>
        <v/>
      </c>
      <c r="O9" s="24">
        <f>2*Subsurface_Inputs!$C$34*K9/Subsurface_Inputs!$C$35*1000000</f>
        <v/>
      </c>
      <c r="P9" s="24">
        <f>Subsurface_Inputs!$C$37-2*Subsurface_Inputs!$C$36*(F9/1000)</f>
        <v/>
      </c>
      <c r="Q9" s="24">
        <f>Subsurface_Inputs!$C$38+Subsurface_Inputs!$C$39*H9-2*Subsurface_Inputs!$C$36*(I9/1000)</f>
        <v/>
      </c>
      <c r="R9" s="24">
        <f>Subsurface_Inputs!$C$40-2*Subsurface_Inputs!$C$36*(K9/1000)-Subsurface_Inputs!$C$41*ABS(L9-AVERAGE($L$2:$L$242))</f>
        <v/>
      </c>
      <c r="S9" s="24">
        <f>K9-AVERAGE($K$2:$K$242)</f>
        <v/>
      </c>
      <c r="T9" s="24">
        <f>K9/F9</f>
        <v/>
      </c>
      <c r="U9" s="25">
        <f>IF(H9&gt;=Subsurface_Inputs!$C$42,"Lens visible","Weak/no lens")</f>
        <v/>
      </c>
      <c r="V9" s="25">
        <f>IF(R9&gt;=W9,"Likely visible","Weak")</f>
        <v/>
      </c>
      <c r="W9" s="24">
        <f>Subsurface_Inputs!$C$43</f>
        <v/>
      </c>
      <c r="X9" s="24">
        <f>Q9-W9</f>
        <v/>
      </c>
      <c r="Y9" s="24">
        <f>R9-W9</f>
        <v/>
      </c>
      <c r="Z9" s="24">
        <f>MAX(Q9,R9)-W9</f>
        <v/>
      </c>
      <c r="AA9" s="24" t="n">
        <v>0</v>
      </c>
    </row>
    <row r="10">
      <c r="A10" s="24">
        <f>Model_Data!A10</f>
        <v/>
      </c>
      <c r="B10" s="24">
        <f>Model_Data!Y10</f>
        <v/>
      </c>
      <c r="C10" s="24">
        <f>Model_Data!X10</f>
        <v/>
      </c>
      <c r="D10" s="24">
        <f>Model_Data!B10</f>
        <v/>
      </c>
      <c r="E10" s="24">
        <f>Inputs!$C$6</f>
        <v/>
      </c>
      <c r="F10" s="24">
        <f>Subsurface_Inputs!$C$5+Subsurface_Inputs!$C$6*SIN(2*PI()*(A10+Subsurface_Inputs!$C$7)/Subsurface_Inputs!$C$8)+Subsurface_Inputs!$C$9*COS(2*PI()*A10/Subsurface_Inputs!$C$10)+Subsurface_Inputs!$C$11*(B10-AVERAGE($B$2:$B$242))</f>
        <v/>
      </c>
      <c r="G10" s="24">
        <f>B10-F10</f>
        <v/>
      </c>
      <c r="H10" s="24">
        <f>MIN(1,MAX(0,Subsurface_Inputs!$C$13*EXP(-0.5*((A10-Subsurface_Inputs!$C$14)/Subsurface_Inputs!$C$15)^2)+Subsurface_Inputs!$C$16*EXP(-0.5*((A10-Subsurface_Inputs!$C$17)/Subsurface_Inputs!$C$18)^2)))</f>
        <v/>
      </c>
      <c r="I10" s="24">
        <f>Subsurface_Inputs!$C$19+Subsurface_Inputs!$C$20*SIN(2*PI()*(A10-Subsurface_Inputs!$C$21)/Subsurface_Inputs!$C$22)-Subsurface_Inputs!$C$23*H10</f>
        <v/>
      </c>
      <c r="J10" s="24">
        <f>B10-I10</f>
        <v/>
      </c>
      <c r="K10" s="24">
        <f>Subsurface_Inputs!$C$25+Subsurface_Inputs!$C$26*SIN(2*PI()*(A10+Subsurface_Inputs!$C$27)/Subsurface_Inputs!$C$28)+Subsurface_Inputs!$C$29*COS(2*PI()*(A10-Subsurface_Inputs!$C$30)/Subsurface_Inputs!$C$31)-Subsurface_Inputs!$C$32*(B10-AVERAGE($B$2:$B$242))</f>
        <v/>
      </c>
      <c r="L10" s="24">
        <f>B10-K10</f>
        <v/>
      </c>
      <c r="M10" s="24">
        <f>2*Subsurface_Inputs!$C$34*F10/Subsurface_Inputs!$C$35*1000000</f>
        <v/>
      </c>
      <c r="N10" s="24">
        <f>2*Subsurface_Inputs!$C$34*I10/Subsurface_Inputs!$C$35*1000000</f>
        <v/>
      </c>
      <c r="O10" s="24">
        <f>2*Subsurface_Inputs!$C$34*K10/Subsurface_Inputs!$C$35*1000000</f>
        <v/>
      </c>
      <c r="P10" s="24">
        <f>Subsurface_Inputs!$C$37-2*Subsurface_Inputs!$C$36*(F10/1000)</f>
        <v/>
      </c>
      <c r="Q10" s="24">
        <f>Subsurface_Inputs!$C$38+Subsurface_Inputs!$C$39*H10-2*Subsurface_Inputs!$C$36*(I10/1000)</f>
        <v/>
      </c>
      <c r="R10" s="24">
        <f>Subsurface_Inputs!$C$40-2*Subsurface_Inputs!$C$36*(K10/1000)-Subsurface_Inputs!$C$41*ABS(L10-AVERAGE($L$2:$L$242))</f>
        <v/>
      </c>
      <c r="S10" s="24">
        <f>K10-AVERAGE($K$2:$K$242)</f>
        <v/>
      </c>
      <c r="T10" s="24">
        <f>K10/F10</f>
        <v/>
      </c>
      <c r="U10" s="25">
        <f>IF(H10&gt;=Subsurface_Inputs!$C$42,"Lens visible","Weak/no lens")</f>
        <v/>
      </c>
      <c r="V10" s="25">
        <f>IF(R10&gt;=W10,"Likely visible","Weak")</f>
        <v/>
      </c>
      <c r="W10" s="24">
        <f>Subsurface_Inputs!$C$43</f>
        <v/>
      </c>
      <c r="X10" s="24">
        <f>Q10-W10</f>
        <v/>
      </c>
      <c r="Y10" s="24">
        <f>R10-W10</f>
        <v/>
      </c>
      <c r="Z10" s="24">
        <f>MAX(Q10,R10)-W10</f>
        <v/>
      </c>
      <c r="AA10" s="24" t="n">
        <v>0</v>
      </c>
    </row>
    <row r="11">
      <c r="A11" s="24">
        <f>Model_Data!A11</f>
        <v/>
      </c>
      <c r="B11" s="24">
        <f>Model_Data!Y11</f>
        <v/>
      </c>
      <c r="C11" s="24">
        <f>Model_Data!X11</f>
        <v/>
      </c>
      <c r="D11" s="24">
        <f>Model_Data!B11</f>
        <v/>
      </c>
      <c r="E11" s="24">
        <f>Inputs!$C$6</f>
        <v/>
      </c>
      <c r="F11" s="24">
        <f>Subsurface_Inputs!$C$5+Subsurface_Inputs!$C$6*SIN(2*PI()*(A11+Subsurface_Inputs!$C$7)/Subsurface_Inputs!$C$8)+Subsurface_Inputs!$C$9*COS(2*PI()*A11/Subsurface_Inputs!$C$10)+Subsurface_Inputs!$C$11*(B11-AVERAGE($B$2:$B$242))</f>
        <v/>
      </c>
      <c r="G11" s="24">
        <f>B11-F11</f>
        <v/>
      </c>
      <c r="H11" s="24">
        <f>MIN(1,MAX(0,Subsurface_Inputs!$C$13*EXP(-0.5*((A11-Subsurface_Inputs!$C$14)/Subsurface_Inputs!$C$15)^2)+Subsurface_Inputs!$C$16*EXP(-0.5*((A11-Subsurface_Inputs!$C$17)/Subsurface_Inputs!$C$18)^2)))</f>
        <v/>
      </c>
      <c r="I11" s="24">
        <f>Subsurface_Inputs!$C$19+Subsurface_Inputs!$C$20*SIN(2*PI()*(A11-Subsurface_Inputs!$C$21)/Subsurface_Inputs!$C$22)-Subsurface_Inputs!$C$23*H11</f>
        <v/>
      </c>
      <c r="J11" s="24">
        <f>B11-I11</f>
        <v/>
      </c>
      <c r="K11" s="24">
        <f>Subsurface_Inputs!$C$25+Subsurface_Inputs!$C$26*SIN(2*PI()*(A11+Subsurface_Inputs!$C$27)/Subsurface_Inputs!$C$28)+Subsurface_Inputs!$C$29*COS(2*PI()*(A11-Subsurface_Inputs!$C$30)/Subsurface_Inputs!$C$31)-Subsurface_Inputs!$C$32*(B11-AVERAGE($B$2:$B$242))</f>
        <v/>
      </c>
      <c r="L11" s="24">
        <f>B11-K11</f>
        <v/>
      </c>
      <c r="M11" s="24">
        <f>2*Subsurface_Inputs!$C$34*F11/Subsurface_Inputs!$C$35*1000000</f>
        <v/>
      </c>
      <c r="N11" s="24">
        <f>2*Subsurface_Inputs!$C$34*I11/Subsurface_Inputs!$C$35*1000000</f>
        <v/>
      </c>
      <c r="O11" s="24">
        <f>2*Subsurface_Inputs!$C$34*K11/Subsurface_Inputs!$C$35*1000000</f>
        <v/>
      </c>
      <c r="P11" s="24">
        <f>Subsurface_Inputs!$C$37-2*Subsurface_Inputs!$C$36*(F11/1000)</f>
        <v/>
      </c>
      <c r="Q11" s="24">
        <f>Subsurface_Inputs!$C$38+Subsurface_Inputs!$C$39*H11-2*Subsurface_Inputs!$C$36*(I11/1000)</f>
        <v/>
      </c>
      <c r="R11" s="24">
        <f>Subsurface_Inputs!$C$40-2*Subsurface_Inputs!$C$36*(K11/1000)-Subsurface_Inputs!$C$41*ABS(L11-AVERAGE($L$2:$L$242))</f>
        <v/>
      </c>
      <c r="S11" s="24">
        <f>K11-AVERAGE($K$2:$K$242)</f>
        <v/>
      </c>
      <c r="T11" s="24">
        <f>K11/F11</f>
        <v/>
      </c>
      <c r="U11" s="25">
        <f>IF(H11&gt;=Subsurface_Inputs!$C$42,"Lens visible","Weak/no lens")</f>
        <v/>
      </c>
      <c r="V11" s="25">
        <f>IF(R11&gt;=W11,"Likely visible","Weak")</f>
        <v/>
      </c>
      <c r="W11" s="24">
        <f>Subsurface_Inputs!$C$43</f>
        <v/>
      </c>
      <c r="X11" s="24">
        <f>Q11-W11</f>
        <v/>
      </c>
      <c r="Y11" s="24">
        <f>R11-W11</f>
        <v/>
      </c>
      <c r="Z11" s="24">
        <f>MAX(Q11,R11)-W11</f>
        <v/>
      </c>
      <c r="AA11" s="24" t="n">
        <v>0</v>
      </c>
    </row>
    <row r="12">
      <c r="A12" s="24">
        <f>Model_Data!A12</f>
        <v/>
      </c>
      <c r="B12" s="24">
        <f>Model_Data!Y12</f>
        <v/>
      </c>
      <c r="C12" s="24">
        <f>Model_Data!X12</f>
        <v/>
      </c>
      <c r="D12" s="24">
        <f>Model_Data!B12</f>
        <v/>
      </c>
      <c r="E12" s="24">
        <f>Inputs!$C$6</f>
        <v/>
      </c>
      <c r="F12" s="24">
        <f>Subsurface_Inputs!$C$5+Subsurface_Inputs!$C$6*SIN(2*PI()*(A12+Subsurface_Inputs!$C$7)/Subsurface_Inputs!$C$8)+Subsurface_Inputs!$C$9*COS(2*PI()*A12/Subsurface_Inputs!$C$10)+Subsurface_Inputs!$C$11*(B12-AVERAGE($B$2:$B$242))</f>
        <v/>
      </c>
      <c r="G12" s="24">
        <f>B12-F12</f>
        <v/>
      </c>
      <c r="H12" s="24">
        <f>MIN(1,MAX(0,Subsurface_Inputs!$C$13*EXP(-0.5*((A12-Subsurface_Inputs!$C$14)/Subsurface_Inputs!$C$15)^2)+Subsurface_Inputs!$C$16*EXP(-0.5*((A12-Subsurface_Inputs!$C$17)/Subsurface_Inputs!$C$18)^2)))</f>
        <v/>
      </c>
      <c r="I12" s="24">
        <f>Subsurface_Inputs!$C$19+Subsurface_Inputs!$C$20*SIN(2*PI()*(A12-Subsurface_Inputs!$C$21)/Subsurface_Inputs!$C$22)-Subsurface_Inputs!$C$23*H12</f>
        <v/>
      </c>
      <c r="J12" s="24">
        <f>B12-I12</f>
        <v/>
      </c>
      <c r="K12" s="24">
        <f>Subsurface_Inputs!$C$25+Subsurface_Inputs!$C$26*SIN(2*PI()*(A12+Subsurface_Inputs!$C$27)/Subsurface_Inputs!$C$28)+Subsurface_Inputs!$C$29*COS(2*PI()*(A12-Subsurface_Inputs!$C$30)/Subsurface_Inputs!$C$31)-Subsurface_Inputs!$C$32*(B12-AVERAGE($B$2:$B$242))</f>
        <v/>
      </c>
      <c r="L12" s="24">
        <f>B12-K12</f>
        <v/>
      </c>
      <c r="M12" s="24">
        <f>2*Subsurface_Inputs!$C$34*F12/Subsurface_Inputs!$C$35*1000000</f>
        <v/>
      </c>
      <c r="N12" s="24">
        <f>2*Subsurface_Inputs!$C$34*I12/Subsurface_Inputs!$C$35*1000000</f>
        <v/>
      </c>
      <c r="O12" s="24">
        <f>2*Subsurface_Inputs!$C$34*K12/Subsurface_Inputs!$C$35*1000000</f>
        <v/>
      </c>
      <c r="P12" s="24">
        <f>Subsurface_Inputs!$C$37-2*Subsurface_Inputs!$C$36*(F12/1000)</f>
        <v/>
      </c>
      <c r="Q12" s="24">
        <f>Subsurface_Inputs!$C$38+Subsurface_Inputs!$C$39*H12-2*Subsurface_Inputs!$C$36*(I12/1000)</f>
        <v/>
      </c>
      <c r="R12" s="24">
        <f>Subsurface_Inputs!$C$40-2*Subsurface_Inputs!$C$36*(K12/1000)-Subsurface_Inputs!$C$41*ABS(L12-AVERAGE($L$2:$L$242))</f>
        <v/>
      </c>
      <c r="S12" s="24">
        <f>K12-AVERAGE($K$2:$K$242)</f>
        <v/>
      </c>
      <c r="T12" s="24">
        <f>K12/F12</f>
        <v/>
      </c>
      <c r="U12" s="25">
        <f>IF(H12&gt;=Subsurface_Inputs!$C$42,"Lens visible","Weak/no lens")</f>
        <v/>
      </c>
      <c r="V12" s="25">
        <f>IF(R12&gt;=W12,"Likely visible","Weak")</f>
        <v/>
      </c>
      <c r="W12" s="24">
        <f>Subsurface_Inputs!$C$43</f>
        <v/>
      </c>
      <c r="X12" s="24">
        <f>Q12-W12</f>
        <v/>
      </c>
      <c r="Y12" s="24">
        <f>R12-W12</f>
        <v/>
      </c>
      <c r="Z12" s="24">
        <f>MAX(Q12,R12)-W12</f>
        <v/>
      </c>
      <c r="AA12" s="24" t="n">
        <v>0</v>
      </c>
    </row>
    <row r="13">
      <c r="A13" s="24">
        <f>Model_Data!A13</f>
        <v/>
      </c>
      <c r="B13" s="24">
        <f>Model_Data!Y13</f>
        <v/>
      </c>
      <c r="C13" s="24">
        <f>Model_Data!X13</f>
        <v/>
      </c>
      <c r="D13" s="24">
        <f>Model_Data!B13</f>
        <v/>
      </c>
      <c r="E13" s="24">
        <f>Inputs!$C$6</f>
        <v/>
      </c>
      <c r="F13" s="24">
        <f>Subsurface_Inputs!$C$5+Subsurface_Inputs!$C$6*SIN(2*PI()*(A13+Subsurface_Inputs!$C$7)/Subsurface_Inputs!$C$8)+Subsurface_Inputs!$C$9*COS(2*PI()*A13/Subsurface_Inputs!$C$10)+Subsurface_Inputs!$C$11*(B13-AVERAGE($B$2:$B$242))</f>
        <v/>
      </c>
      <c r="G13" s="24">
        <f>B13-F13</f>
        <v/>
      </c>
      <c r="H13" s="24">
        <f>MIN(1,MAX(0,Subsurface_Inputs!$C$13*EXP(-0.5*((A13-Subsurface_Inputs!$C$14)/Subsurface_Inputs!$C$15)^2)+Subsurface_Inputs!$C$16*EXP(-0.5*((A13-Subsurface_Inputs!$C$17)/Subsurface_Inputs!$C$18)^2)))</f>
        <v/>
      </c>
      <c r="I13" s="24">
        <f>Subsurface_Inputs!$C$19+Subsurface_Inputs!$C$20*SIN(2*PI()*(A13-Subsurface_Inputs!$C$21)/Subsurface_Inputs!$C$22)-Subsurface_Inputs!$C$23*H13</f>
        <v/>
      </c>
      <c r="J13" s="24">
        <f>B13-I13</f>
        <v/>
      </c>
      <c r="K13" s="24">
        <f>Subsurface_Inputs!$C$25+Subsurface_Inputs!$C$26*SIN(2*PI()*(A13+Subsurface_Inputs!$C$27)/Subsurface_Inputs!$C$28)+Subsurface_Inputs!$C$29*COS(2*PI()*(A13-Subsurface_Inputs!$C$30)/Subsurface_Inputs!$C$31)-Subsurface_Inputs!$C$32*(B13-AVERAGE($B$2:$B$242))</f>
        <v/>
      </c>
      <c r="L13" s="24">
        <f>B13-K13</f>
        <v/>
      </c>
      <c r="M13" s="24">
        <f>2*Subsurface_Inputs!$C$34*F13/Subsurface_Inputs!$C$35*1000000</f>
        <v/>
      </c>
      <c r="N13" s="24">
        <f>2*Subsurface_Inputs!$C$34*I13/Subsurface_Inputs!$C$35*1000000</f>
        <v/>
      </c>
      <c r="O13" s="24">
        <f>2*Subsurface_Inputs!$C$34*K13/Subsurface_Inputs!$C$35*1000000</f>
        <v/>
      </c>
      <c r="P13" s="24">
        <f>Subsurface_Inputs!$C$37-2*Subsurface_Inputs!$C$36*(F13/1000)</f>
        <v/>
      </c>
      <c r="Q13" s="24">
        <f>Subsurface_Inputs!$C$38+Subsurface_Inputs!$C$39*H13-2*Subsurface_Inputs!$C$36*(I13/1000)</f>
        <v/>
      </c>
      <c r="R13" s="24">
        <f>Subsurface_Inputs!$C$40-2*Subsurface_Inputs!$C$36*(K13/1000)-Subsurface_Inputs!$C$41*ABS(L13-AVERAGE($L$2:$L$242))</f>
        <v/>
      </c>
      <c r="S13" s="24">
        <f>K13-AVERAGE($K$2:$K$242)</f>
        <v/>
      </c>
      <c r="T13" s="24">
        <f>K13/F13</f>
        <v/>
      </c>
      <c r="U13" s="25">
        <f>IF(H13&gt;=Subsurface_Inputs!$C$42,"Lens visible","Weak/no lens")</f>
        <v/>
      </c>
      <c r="V13" s="25">
        <f>IF(R13&gt;=W13,"Likely visible","Weak")</f>
        <v/>
      </c>
      <c r="W13" s="24">
        <f>Subsurface_Inputs!$C$43</f>
        <v/>
      </c>
      <c r="X13" s="24">
        <f>Q13-W13</f>
        <v/>
      </c>
      <c r="Y13" s="24">
        <f>R13-W13</f>
        <v/>
      </c>
      <c r="Z13" s="24">
        <f>MAX(Q13,R13)-W13</f>
        <v/>
      </c>
      <c r="AA13" s="24" t="n">
        <v>0</v>
      </c>
    </row>
    <row r="14">
      <c r="A14" s="24">
        <f>Model_Data!A14</f>
        <v/>
      </c>
      <c r="B14" s="24">
        <f>Model_Data!Y14</f>
        <v/>
      </c>
      <c r="C14" s="24">
        <f>Model_Data!X14</f>
        <v/>
      </c>
      <c r="D14" s="24">
        <f>Model_Data!B14</f>
        <v/>
      </c>
      <c r="E14" s="24">
        <f>Inputs!$C$6</f>
        <v/>
      </c>
      <c r="F14" s="24">
        <f>Subsurface_Inputs!$C$5+Subsurface_Inputs!$C$6*SIN(2*PI()*(A14+Subsurface_Inputs!$C$7)/Subsurface_Inputs!$C$8)+Subsurface_Inputs!$C$9*COS(2*PI()*A14/Subsurface_Inputs!$C$10)+Subsurface_Inputs!$C$11*(B14-AVERAGE($B$2:$B$242))</f>
        <v/>
      </c>
      <c r="G14" s="24">
        <f>B14-F14</f>
        <v/>
      </c>
      <c r="H14" s="24">
        <f>MIN(1,MAX(0,Subsurface_Inputs!$C$13*EXP(-0.5*((A14-Subsurface_Inputs!$C$14)/Subsurface_Inputs!$C$15)^2)+Subsurface_Inputs!$C$16*EXP(-0.5*((A14-Subsurface_Inputs!$C$17)/Subsurface_Inputs!$C$18)^2)))</f>
        <v/>
      </c>
      <c r="I14" s="24">
        <f>Subsurface_Inputs!$C$19+Subsurface_Inputs!$C$20*SIN(2*PI()*(A14-Subsurface_Inputs!$C$21)/Subsurface_Inputs!$C$22)-Subsurface_Inputs!$C$23*H14</f>
        <v/>
      </c>
      <c r="J14" s="24">
        <f>B14-I14</f>
        <v/>
      </c>
      <c r="K14" s="24">
        <f>Subsurface_Inputs!$C$25+Subsurface_Inputs!$C$26*SIN(2*PI()*(A14+Subsurface_Inputs!$C$27)/Subsurface_Inputs!$C$28)+Subsurface_Inputs!$C$29*COS(2*PI()*(A14-Subsurface_Inputs!$C$30)/Subsurface_Inputs!$C$31)-Subsurface_Inputs!$C$32*(B14-AVERAGE($B$2:$B$242))</f>
        <v/>
      </c>
      <c r="L14" s="24">
        <f>B14-K14</f>
        <v/>
      </c>
      <c r="M14" s="24">
        <f>2*Subsurface_Inputs!$C$34*F14/Subsurface_Inputs!$C$35*1000000</f>
        <v/>
      </c>
      <c r="N14" s="24">
        <f>2*Subsurface_Inputs!$C$34*I14/Subsurface_Inputs!$C$35*1000000</f>
        <v/>
      </c>
      <c r="O14" s="24">
        <f>2*Subsurface_Inputs!$C$34*K14/Subsurface_Inputs!$C$35*1000000</f>
        <v/>
      </c>
      <c r="P14" s="24">
        <f>Subsurface_Inputs!$C$37-2*Subsurface_Inputs!$C$36*(F14/1000)</f>
        <v/>
      </c>
      <c r="Q14" s="24">
        <f>Subsurface_Inputs!$C$38+Subsurface_Inputs!$C$39*H14-2*Subsurface_Inputs!$C$36*(I14/1000)</f>
        <v/>
      </c>
      <c r="R14" s="24">
        <f>Subsurface_Inputs!$C$40-2*Subsurface_Inputs!$C$36*(K14/1000)-Subsurface_Inputs!$C$41*ABS(L14-AVERAGE($L$2:$L$242))</f>
        <v/>
      </c>
      <c r="S14" s="24">
        <f>K14-AVERAGE($K$2:$K$242)</f>
        <v/>
      </c>
      <c r="T14" s="24">
        <f>K14/F14</f>
        <v/>
      </c>
      <c r="U14" s="25">
        <f>IF(H14&gt;=Subsurface_Inputs!$C$42,"Lens visible","Weak/no lens")</f>
        <v/>
      </c>
      <c r="V14" s="25">
        <f>IF(R14&gt;=W14,"Likely visible","Weak")</f>
        <v/>
      </c>
      <c r="W14" s="24">
        <f>Subsurface_Inputs!$C$43</f>
        <v/>
      </c>
      <c r="X14" s="24">
        <f>Q14-W14</f>
        <v/>
      </c>
      <c r="Y14" s="24">
        <f>R14-W14</f>
        <v/>
      </c>
      <c r="Z14" s="24">
        <f>MAX(Q14,R14)-W14</f>
        <v/>
      </c>
      <c r="AA14" s="24" t="n">
        <v>0</v>
      </c>
    </row>
    <row r="15">
      <c r="A15" s="24">
        <f>Model_Data!A15</f>
        <v/>
      </c>
      <c r="B15" s="24">
        <f>Model_Data!Y15</f>
        <v/>
      </c>
      <c r="C15" s="24">
        <f>Model_Data!X15</f>
        <v/>
      </c>
      <c r="D15" s="24">
        <f>Model_Data!B15</f>
        <v/>
      </c>
      <c r="E15" s="24">
        <f>Inputs!$C$6</f>
        <v/>
      </c>
      <c r="F15" s="24">
        <f>Subsurface_Inputs!$C$5+Subsurface_Inputs!$C$6*SIN(2*PI()*(A15+Subsurface_Inputs!$C$7)/Subsurface_Inputs!$C$8)+Subsurface_Inputs!$C$9*COS(2*PI()*A15/Subsurface_Inputs!$C$10)+Subsurface_Inputs!$C$11*(B15-AVERAGE($B$2:$B$242))</f>
        <v/>
      </c>
      <c r="G15" s="24">
        <f>B15-F15</f>
        <v/>
      </c>
      <c r="H15" s="24">
        <f>MIN(1,MAX(0,Subsurface_Inputs!$C$13*EXP(-0.5*((A15-Subsurface_Inputs!$C$14)/Subsurface_Inputs!$C$15)^2)+Subsurface_Inputs!$C$16*EXP(-0.5*((A15-Subsurface_Inputs!$C$17)/Subsurface_Inputs!$C$18)^2)))</f>
        <v/>
      </c>
      <c r="I15" s="24">
        <f>Subsurface_Inputs!$C$19+Subsurface_Inputs!$C$20*SIN(2*PI()*(A15-Subsurface_Inputs!$C$21)/Subsurface_Inputs!$C$22)-Subsurface_Inputs!$C$23*H15</f>
        <v/>
      </c>
      <c r="J15" s="24">
        <f>B15-I15</f>
        <v/>
      </c>
      <c r="K15" s="24">
        <f>Subsurface_Inputs!$C$25+Subsurface_Inputs!$C$26*SIN(2*PI()*(A15+Subsurface_Inputs!$C$27)/Subsurface_Inputs!$C$28)+Subsurface_Inputs!$C$29*COS(2*PI()*(A15-Subsurface_Inputs!$C$30)/Subsurface_Inputs!$C$31)-Subsurface_Inputs!$C$32*(B15-AVERAGE($B$2:$B$242))</f>
        <v/>
      </c>
      <c r="L15" s="24">
        <f>B15-K15</f>
        <v/>
      </c>
      <c r="M15" s="24">
        <f>2*Subsurface_Inputs!$C$34*F15/Subsurface_Inputs!$C$35*1000000</f>
        <v/>
      </c>
      <c r="N15" s="24">
        <f>2*Subsurface_Inputs!$C$34*I15/Subsurface_Inputs!$C$35*1000000</f>
        <v/>
      </c>
      <c r="O15" s="24">
        <f>2*Subsurface_Inputs!$C$34*K15/Subsurface_Inputs!$C$35*1000000</f>
        <v/>
      </c>
      <c r="P15" s="24">
        <f>Subsurface_Inputs!$C$37-2*Subsurface_Inputs!$C$36*(F15/1000)</f>
        <v/>
      </c>
      <c r="Q15" s="24">
        <f>Subsurface_Inputs!$C$38+Subsurface_Inputs!$C$39*H15-2*Subsurface_Inputs!$C$36*(I15/1000)</f>
        <v/>
      </c>
      <c r="R15" s="24">
        <f>Subsurface_Inputs!$C$40-2*Subsurface_Inputs!$C$36*(K15/1000)-Subsurface_Inputs!$C$41*ABS(L15-AVERAGE($L$2:$L$242))</f>
        <v/>
      </c>
      <c r="S15" s="24">
        <f>K15-AVERAGE($K$2:$K$242)</f>
        <v/>
      </c>
      <c r="T15" s="24">
        <f>K15/F15</f>
        <v/>
      </c>
      <c r="U15" s="25">
        <f>IF(H15&gt;=Subsurface_Inputs!$C$42,"Lens visible","Weak/no lens")</f>
        <v/>
      </c>
      <c r="V15" s="25">
        <f>IF(R15&gt;=W15,"Likely visible","Weak")</f>
        <v/>
      </c>
      <c r="W15" s="24">
        <f>Subsurface_Inputs!$C$43</f>
        <v/>
      </c>
      <c r="X15" s="24">
        <f>Q15-W15</f>
        <v/>
      </c>
      <c r="Y15" s="24">
        <f>R15-W15</f>
        <v/>
      </c>
      <c r="Z15" s="24">
        <f>MAX(Q15,R15)-W15</f>
        <v/>
      </c>
      <c r="AA15" s="24" t="n">
        <v>0</v>
      </c>
    </row>
    <row r="16">
      <c r="A16" s="24">
        <f>Model_Data!A16</f>
        <v/>
      </c>
      <c r="B16" s="24">
        <f>Model_Data!Y16</f>
        <v/>
      </c>
      <c r="C16" s="24">
        <f>Model_Data!X16</f>
        <v/>
      </c>
      <c r="D16" s="24">
        <f>Model_Data!B16</f>
        <v/>
      </c>
      <c r="E16" s="24">
        <f>Inputs!$C$6</f>
        <v/>
      </c>
      <c r="F16" s="24">
        <f>Subsurface_Inputs!$C$5+Subsurface_Inputs!$C$6*SIN(2*PI()*(A16+Subsurface_Inputs!$C$7)/Subsurface_Inputs!$C$8)+Subsurface_Inputs!$C$9*COS(2*PI()*A16/Subsurface_Inputs!$C$10)+Subsurface_Inputs!$C$11*(B16-AVERAGE($B$2:$B$242))</f>
        <v/>
      </c>
      <c r="G16" s="24">
        <f>B16-F16</f>
        <v/>
      </c>
      <c r="H16" s="24">
        <f>MIN(1,MAX(0,Subsurface_Inputs!$C$13*EXP(-0.5*((A16-Subsurface_Inputs!$C$14)/Subsurface_Inputs!$C$15)^2)+Subsurface_Inputs!$C$16*EXP(-0.5*((A16-Subsurface_Inputs!$C$17)/Subsurface_Inputs!$C$18)^2)))</f>
        <v/>
      </c>
      <c r="I16" s="24">
        <f>Subsurface_Inputs!$C$19+Subsurface_Inputs!$C$20*SIN(2*PI()*(A16-Subsurface_Inputs!$C$21)/Subsurface_Inputs!$C$22)-Subsurface_Inputs!$C$23*H16</f>
        <v/>
      </c>
      <c r="J16" s="24">
        <f>B16-I16</f>
        <v/>
      </c>
      <c r="K16" s="24">
        <f>Subsurface_Inputs!$C$25+Subsurface_Inputs!$C$26*SIN(2*PI()*(A16+Subsurface_Inputs!$C$27)/Subsurface_Inputs!$C$28)+Subsurface_Inputs!$C$29*COS(2*PI()*(A16-Subsurface_Inputs!$C$30)/Subsurface_Inputs!$C$31)-Subsurface_Inputs!$C$32*(B16-AVERAGE($B$2:$B$242))</f>
        <v/>
      </c>
      <c r="L16" s="24">
        <f>B16-K16</f>
        <v/>
      </c>
      <c r="M16" s="24">
        <f>2*Subsurface_Inputs!$C$34*F16/Subsurface_Inputs!$C$35*1000000</f>
        <v/>
      </c>
      <c r="N16" s="24">
        <f>2*Subsurface_Inputs!$C$34*I16/Subsurface_Inputs!$C$35*1000000</f>
        <v/>
      </c>
      <c r="O16" s="24">
        <f>2*Subsurface_Inputs!$C$34*K16/Subsurface_Inputs!$C$35*1000000</f>
        <v/>
      </c>
      <c r="P16" s="24">
        <f>Subsurface_Inputs!$C$37-2*Subsurface_Inputs!$C$36*(F16/1000)</f>
        <v/>
      </c>
      <c r="Q16" s="24">
        <f>Subsurface_Inputs!$C$38+Subsurface_Inputs!$C$39*H16-2*Subsurface_Inputs!$C$36*(I16/1000)</f>
        <v/>
      </c>
      <c r="R16" s="24">
        <f>Subsurface_Inputs!$C$40-2*Subsurface_Inputs!$C$36*(K16/1000)-Subsurface_Inputs!$C$41*ABS(L16-AVERAGE($L$2:$L$242))</f>
        <v/>
      </c>
      <c r="S16" s="24">
        <f>K16-AVERAGE($K$2:$K$242)</f>
        <v/>
      </c>
      <c r="T16" s="24">
        <f>K16/F16</f>
        <v/>
      </c>
      <c r="U16" s="25">
        <f>IF(H16&gt;=Subsurface_Inputs!$C$42,"Lens visible","Weak/no lens")</f>
        <v/>
      </c>
      <c r="V16" s="25">
        <f>IF(R16&gt;=W16,"Likely visible","Weak")</f>
        <v/>
      </c>
      <c r="W16" s="24">
        <f>Subsurface_Inputs!$C$43</f>
        <v/>
      </c>
      <c r="X16" s="24">
        <f>Q16-W16</f>
        <v/>
      </c>
      <c r="Y16" s="24">
        <f>R16-W16</f>
        <v/>
      </c>
      <c r="Z16" s="24">
        <f>MAX(Q16,R16)-W16</f>
        <v/>
      </c>
      <c r="AA16" s="24" t="n">
        <v>0</v>
      </c>
    </row>
    <row r="17">
      <c r="A17" s="24">
        <f>Model_Data!A17</f>
        <v/>
      </c>
      <c r="B17" s="24">
        <f>Model_Data!Y17</f>
        <v/>
      </c>
      <c r="C17" s="24">
        <f>Model_Data!X17</f>
        <v/>
      </c>
      <c r="D17" s="24">
        <f>Model_Data!B17</f>
        <v/>
      </c>
      <c r="E17" s="24">
        <f>Inputs!$C$6</f>
        <v/>
      </c>
      <c r="F17" s="24">
        <f>Subsurface_Inputs!$C$5+Subsurface_Inputs!$C$6*SIN(2*PI()*(A17+Subsurface_Inputs!$C$7)/Subsurface_Inputs!$C$8)+Subsurface_Inputs!$C$9*COS(2*PI()*A17/Subsurface_Inputs!$C$10)+Subsurface_Inputs!$C$11*(B17-AVERAGE($B$2:$B$242))</f>
        <v/>
      </c>
      <c r="G17" s="24">
        <f>B17-F17</f>
        <v/>
      </c>
      <c r="H17" s="24">
        <f>MIN(1,MAX(0,Subsurface_Inputs!$C$13*EXP(-0.5*((A17-Subsurface_Inputs!$C$14)/Subsurface_Inputs!$C$15)^2)+Subsurface_Inputs!$C$16*EXP(-0.5*((A17-Subsurface_Inputs!$C$17)/Subsurface_Inputs!$C$18)^2)))</f>
        <v/>
      </c>
      <c r="I17" s="24">
        <f>Subsurface_Inputs!$C$19+Subsurface_Inputs!$C$20*SIN(2*PI()*(A17-Subsurface_Inputs!$C$21)/Subsurface_Inputs!$C$22)-Subsurface_Inputs!$C$23*H17</f>
        <v/>
      </c>
      <c r="J17" s="24">
        <f>B17-I17</f>
        <v/>
      </c>
      <c r="K17" s="24">
        <f>Subsurface_Inputs!$C$25+Subsurface_Inputs!$C$26*SIN(2*PI()*(A17+Subsurface_Inputs!$C$27)/Subsurface_Inputs!$C$28)+Subsurface_Inputs!$C$29*COS(2*PI()*(A17-Subsurface_Inputs!$C$30)/Subsurface_Inputs!$C$31)-Subsurface_Inputs!$C$32*(B17-AVERAGE($B$2:$B$242))</f>
        <v/>
      </c>
      <c r="L17" s="24">
        <f>B17-K17</f>
        <v/>
      </c>
      <c r="M17" s="24">
        <f>2*Subsurface_Inputs!$C$34*F17/Subsurface_Inputs!$C$35*1000000</f>
        <v/>
      </c>
      <c r="N17" s="24">
        <f>2*Subsurface_Inputs!$C$34*I17/Subsurface_Inputs!$C$35*1000000</f>
        <v/>
      </c>
      <c r="O17" s="24">
        <f>2*Subsurface_Inputs!$C$34*K17/Subsurface_Inputs!$C$35*1000000</f>
        <v/>
      </c>
      <c r="P17" s="24">
        <f>Subsurface_Inputs!$C$37-2*Subsurface_Inputs!$C$36*(F17/1000)</f>
        <v/>
      </c>
      <c r="Q17" s="24">
        <f>Subsurface_Inputs!$C$38+Subsurface_Inputs!$C$39*H17-2*Subsurface_Inputs!$C$36*(I17/1000)</f>
        <v/>
      </c>
      <c r="R17" s="24">
        <f>Subsurface_Inputs!$C$40-2*Subsurface_Inputs!$C$36*(K17/1000)-Subsurface_Inputs!$C$41*ABS(L17-AVERAGE($L$2:$L$242))</f>
        <v/>
      </c>
      <c r="S17" s="24">
        <f>K17-AVERAGE($K$2:$K$242)</f>
        <v/>
      </c>
      <c r="T17" s="24">
        <f>K17/F17</f>
        <v/>
      </c>
      <c r="U17" s="25">
        <f>IF(H17&gt;=Subsurface_Inputs!$C$42,"Lens visible","Weak/no lens")</f>
        <v/>
      </c>
      <c r="V17" s="25">
        <f>IF(R17&gt;=W17,"Likely visible","Weak")</f>
        <v/>
      </c>
      <c r="W17" s="24">
        <f>Subsurface_Inputs!$C$43</f>
        <v/>
      </c>
      <c r="X17" s="24">
        <f>Q17-W17</f>
        <v/>
      </c>
      <c r="Y17" s="24">
        <f>R17-W17</f>
        <v/>
      </c>
      <c r="Z17" s="24">
        <f>MAX(Q17,R17)-W17</f>
        <v/>
      </c>
      <c r="AA17" s="24" t="n">
        <v>0</v>
      </c>
    </row>
    <row r="18">
      <c r="A18" s="24">
        <f>Model_Data!A18</f>
        <v/>
      </c>
      <c r="B18" s="24">
        <f>Model_Data!Y18</f>
        <v/>
      </c>
      <c r="C18" s="24">
        <f>Model_Data!X18</f>
        <v/>
      </c>
      <c r="D18" s="24">
        <f>Model_Data!B18</f>
        <v/>
      </c>
      <c r="E18" s="24">
        <f>Inputs!$C$6</f>
        <v/>
      </c>
      <c r="F18" s="24">
        <f>Subsurface_Inputs!$C$5+Subsurface_Inputs!$C$6*SIN(2*PI()*(A18+Subsurface_Inputs!$C$7)/Subsurface_Inputs!$C$8)+Subsurface_Inputs!$C$9*COS(2*PI()*A18/Subsurface_Inputs!$C$10)+Subsurface_Inputs!$C$11*(B18-AVERAGE($B$2:$B$242))</f>
        <v/>
      </c>
      <c r="G18" s="24">
        <f>B18-F18</f>
        <v/>
      </c>
      <c r="H18" s="24">
        <f>MIN(1,MAX(0,Subsurface_Inputs!$C$13*EXP(-0.5*((A18-Subsurface_Inputs!$C$14)/Subsurface_Inputs!$C$15)^2)+Subsurface_Inputs!$C$16*EXP(-0.5*((A18-Subsurface_Inputs!$C$17)/Subsurface_Inputs!$C$18)^2)))</f>
        <v/>
      </c>
      <c r="I18" s="24">
        <f>Subsurface_Inputs!$C$19+Subsurface_Inputs!$C$20*SIN(2*PI()*(A18-Subsurface_Inputs!$C$21)/Subsurface_Inputs!$C$22)-Subsurface_Inputs!$C$23*H18</f>
        <v/>
      </c>
      <c r="J18" s="24">
        <f>B18-I18</f>
        <v/>
      </c>
      <c r="K18" s="24">
        <f>Subsurface_Inputs!$C$25+Subsurface_Inputs!$C$26*SIN(2*PI()*(A18+Subsurface_Inputs!$C$27)/Subsurface_Inputs!$C$28)+Subsurface_Inputs!$C$29*COS(2*PI()*(A18-Subsurface_Inputs!$C$30)/Subsurface_Inputs!$C$31)-Subsurface_Inputs!$C$32*(B18-AVERAGE($B$2:$B$242))</f>
        <v/>
      </c>
      <c r="L18" s="24">
        <f>B18-K18</f>
        <v/>
      </c>
      <c r="M18" s="24">
        <f>2*Subsurface_Inputs!$C$34*F18/Subsurface_Inputs!$C$35*1000000</f>
        <v/>
      </c>
      <c r="N18" s="24">
        <f>2*Subsurface_Inputs!$C$34*I18/Subsurface_Inputs!$C$35*1000000</f>
        <v/>
      </c>
      <c r="O18" s="24">
        <f>2*Subsurface_Inputs!$C$34*K18/Subsurface_Inputs!$C$35*1000000</f>
        <v/>
      </c>
      <c r="P18" s="24">
        <f>Subsurface_Inputs!$C$37-2*Subsurface_Inputs!$C$36*(F18/1000)</f>
        <v/>
      </c>
      <c r="Q18" s="24">
        <f>Subsurface_Inputs!$C$38+Subsurface_Inputs!$C$39*H18-2*Subsurface_Inputs!$C$36*(I18/1000)</f>
        <v/>
      </c>
      <c r="R18" s="24">
        <f>Subsurface_Inputs!$C$40-2*Subsurface_Inputs!$C$36*(K18/1000)-Subsurface_Inputs!$C$41*ABS(L18-AVERAGE($L$2:$L$242))</f>
        <v/>
      </c>
      <c r="S18" s="24">
        <f>K18-AVERAGE($K$2:$K$242)</f>
        <v/>
      </c>
      <c r="T18" s="24">
        <f>K18/F18</f>
        <v/>
      </c>
      <c r="U18" s="25">
        <f>IF(H18&gt;=Subsurface_Inputs!$C$42,"Lens visible","Weak/no lens")</f>
        <v/>
      </c>
      <c r="V18" s="25">
        <f>IF(R18&gt;=W18,"Likely visible","Weak")</f>
        <v/>
      </c>
      <c r="W18" s="24">
        <f>Subsurface_Inputs!$C$43</f>
        <v/>
      </c>
      <c r="X18" s="24">
        <f>Q18-W18</f>
        <v/>
      </c>
      <c r="Y18" s="24">
        <f>R18-W18</f>
        <v/>
      </c>
      <c r="Z18" s="24">
        <f>MAX(Q18,R18)-W18</f>
        <v/>
      </c>
      <c r="AA18" s="24" t="n">
        <v>0</v>
      </c>
    </row>
    <row r="19">
      <c r="A19" s="24">
        <f>Model_Data!A19</f>
        <v/>
      </c>
      <c r="B19" s="24">
        <f>Model_Data!Y19</f>
        <v/>
      </c>
      <c r="C19" s="24">
        <f>Model_Data!X19</f>
        <v/>
      </c>
      <c r="D19" s="24">
        <f>Model_Data!B19</f>
        <v/>
      </c>
      <c r="E19" s="24">
        <f>Inputs!$C$6</f>
        <v/>
      </c>
      <c r="F19" s="24">
        <f>Subsurface_Inputs!$C$5+Subsurface_Inputs!$C$6*SIN(2*PI()*(A19+Subsurface_Inputs!$C$7)/Subsurface_Inputs!$C$8)+Subsurface_Inputs!$C$9*COS(2*PI()*A19/Subsurface_Inputs!$C$10)+Subsurface_Inputs!$C$11*(B19-AVERAGE($B$2:$B$242))</f>
        <v/>
      </c>
      <c r="G19" s="24">
        <f>B19-F19</f>
        <v/>
      </c>
      <c r="H19" s="24">
        <f>MIN(1,MAX(0,Subsurface_Inputs!$C$13*EXP(-0.5*((A19-Subsurface_Inputs!$C$14)/Subsurface_Inputs!$C$15)^2)+Subsurface_Inputs!$C$16*EXP(-0.5*((A19-Subsurface_Inputs!$C$17)/Subsurface_Inputs!$C$18)^2)))</f>
        <v/>
      </c>
      <c r="I19" s="24">
        <f>Subsurface_Inputs!$C$19+Subsurface_Inputs!$C$20*SIN(2*PI()*(A19-Subsurface_Inputs!$C$21)/Subsurface_Inputs!$C$22)-Subsurface_Inputs!$C$23*H19</f>
        <v/>
      </c>
      <c r="J19" s="24">
        <f>B19-I19</f>
        <v/>
      </c>
      <c r="K19" s="24">
        <f>Subsurface_Inputs!$C$25+Subsurface_Inputs!$C$26*SIN(2*PI()*(A19+Subsurface_Inputs!$C$27)/Subsurface_Inputs!$C$28)+Subsurface_Inputs!$C$29*COS(2*PI()*(A19-Subsurface_Inputs!$C$30)/Subsurface_Inputs!$C$31)-Subsurface_Inputs!$C$32*(B19-AVERAGE($B$2:$B$242))</f>
        <v/>
      </c>
      <c r="L19" s="24">
        <f>B19-K19</f>
        <v/>
      </c>
      <c r="M19" s="24">
        <f>2*Subsurface_Inputs!$C$34*F19/Subsurface_Inputs!$C$35*1000000</f>
        <v/>
      </c>
      <c r="N19" s="24">
        <f>2*Subsurface_Inputs!$C$34*I19/Subsurface_Inputs!$C$35*1000000</f>
        <v/>
      </c>
      <c r="O19" s="24">
        <f>2*Subsurface_Inputs!$C$34*K19/Subsurface_Inputs!$C$35*1000000</f>
        <v/>
      </c>
      <c r="P19" s="24">
        <f>Subsurface_Inputs!$C$37-2*Subsurface_Inputs!$C$36*(F19/1000)</f>
        <v/>
      </c>
      <c r="Q19" s="24">
        <f>Subsurface_Inputs!$C$38+Subsurface_Inputs!$C$39*H19-2*Subsurface_Inputs!$C$36*(I19/1000)</f>
        <v/>
      </c>
      <c r="R19" s="24">
        <f>Subsurface_Inputs!$C$40-2*Subsurface_Inputs!$C$36*(K19/1000)-Subsurface_Inputs!$C$41*ABS(L19-AVERAGE($L$2:$L$242))</f>
        <v/>
      </c>
      <c r="S19" s="24">
        <f>K19-AVERAGE($K$2:$K$242)</f>
        <v/>
      </c>
      <c r="T19" s="24">
        <f>K19/F19</f>
        <v/>
      </c>
      <c r="U19" s="25">
        <f>IF(H19&gt;=Subsurface_Inputs!$C$42,"Lens visible","Weak/no lens")</f>
        <v/>
      </c>
      <c r="V19" s="25">
        <f>IF(R19&gt;=W19,"Likely visible","Weak")</f>
        <v/>
      </c>
      <c r="W19" s="24">
        <f>Subsurface_Inputs!$C$43</f>
        <v/>
      </c>
      <c r="X19" s="24">
        <f>Q19-W19</f>
        <v/>
      </c>
      <c r="Y19" s="24">
        <f>R19-W19</f>
        <v/>
      </c>
      <c r="Z19" s="24">
        <f>MAX(Q19,R19)-W19</f>
        <v/>
      </c>
      <c r="AA19" s="24" t="n">
        <v>0</v>
      </c>
    </row>
    <row r="20">
      <c r="A20" s="24">
        <f>Model_Data!A20</f>
        <v/>
      </c>
      <c r="B20" s="24">
        <f>Model_Data!Y20</f>
        <v/>
      </c>
      <c r="C20" s="24">
        <f>Model_Data!X20</f>
        <v/>
      </c>
      <c r="D20" s="24">
        <f>Model_Data!B20</f>
        <v/>
      </c>
      <c r="E20" s="24">
        <f>Inputs!$C$6</f>
        <v/>
      </c>
      <c r="F20" s="24">
        <f>Subsurface_Inputs!$C$5+Subsurface_Inputs!$C$6*SIN(2*PI()*(A20+Subsurface_Inputs!$C$7)/Subsurface_Inputs!$C$8)+Subsurface_Inputs!$C$9*COS(2*PI()*A20/Subsurface_Inputs!$C$10)+Subsurface_Inputs!$C$11*(B20-AVERAGE($B$2:$B$242))</f>
        <v/>
      </c>
      <c r="G20" s="24">
        <f>B20-F20</f>
        <v/>
      </c>
      <c r="H20" s="24">
        <f>MIN(1,MAX(0,Subsurface_Inputs!$C$13*EXP(-0.5*((A20-Subsurface_Inputs!$C$14)/Subsurface_Inputs!$C$15)^2)+Subsurface_Inputs!$C$16*EXP(-0.5*((A20-Subsurface_Inputs!$C$17)/Subsurface_Inputs!$C$18)^2)))</f>
        <v/>
      </c>
      <c r="I20" s="24">
        <f>Subsurface_Inputs!$C$19+Subsurface_Inputs!$C$20*SIN(2*PI()*(A20-Subsurface_Inputs!$C$21)/Subsurface_Inputs!$C$22)-Subsurface_Inputs!$C$23*H20</f>
        <v/>
      </c>
      <c r="J20" s="24">
        <f>B20-I20</f>
        <v/>
      </c>
      <c r="K20" s="24">
        <f>Subsurface_Inputs!$C$25+Subsurface_Inputs!$C$26*SIN(2*PI()*(A20+Subsurface_Inputs!$C$27)/Subsurface_Inputs!$C$28)+Subsurface_Inputs!$C$29*COS(2*PI()*(A20-Subsurface_Inputs!$C$30)/Subsurface_Inputs!$C$31)-Subsurface_Inputs!$C$32*(B20-AVERAGE($B$2:$B$242))</f>
        <v/>
      </c>
      <c r="L20" s="24">
        <f>B20-K20</f>
        <v/>
      </c>
      <c r="M20" s="24">
        <f>2*Subsurface_Inputs!$C$34*F20/Subsurface_Inputs!$C$35*1000000</f>
        <v/>
      </c>
      <c r="N20" s="24">
        <f>2*Subsurface_Inputs!$C$34*I20/Subsurface_Inputs!$C$35*1000000</f>
        <v/>
      </c>
      <c r="O20" s="24">
        <f>2*Subsurface_Inputs!$C$34*K20/Subsurface_Inputs!$C$35*1000000</f>
        <v/>
      </c>
      <c r="P20" s="24">
        <f>Subsurface_Inputs!$C$37-2*Subsurface_Inputs!$C$36*(F20/1000)</f>
        <v/>
      </c>
      <c r="Q20" s="24">
        <f>Subsurface_Inputs!$C$38+Subsurface_Inputs!$C$39*H20-2*Subsurface_Inputs!$C$36*(I20/1000)</f>
        <v/>
      </c>
      <c r="R20" s="24">
        <f>Subsurface_Inputs!$C$40-2*Subsurface_Inputs!$C$36*(K20/1000)-Subsurface_Inputs!$C$41*ABS(L20-AVERAGE($L$2:$L$242))</f>
        <v/>
      </c>
      <c r="S20" s="24">
        <f>K20-AVERAGE($K$2:$K$242)</f>
        <v/>
      </c>
      <c r="T20" s="24">
        <f>K20/F20</f>
        <v/>
      </c>
      <c r="U20" s="25">
        <f>IF(H20&gt;=Subsurface_Inputs!$C$42,"Lens visible","Weak/no lens")</f>
        <v/>
      </c>
      <c r="V20" s="25">
        <f>IF(R20&gt;=W20,"Likely visible","Weak")</f>
        <v/>
      </c>
      <c r="W20" s="24">
        <f>Subsurface_Inputs!$C$43</f>
        <v/>
      </c>
      <c r="X20" s="24">
        <f>Q20-W20</f>
        <v/>
      </c>
      <c r="Y20" s="24">
        <f>R20-W20</f>
        <v/>
      </c>
      <c r="Z20" s="24">
        <f>MAX(Q20,R20)-W20</f>
        <v/>
      </c>
      <c r="AA20" s="24" t="n">
        <v>0</v>
      </c>
    </row>
    <row r="21">
      <c r="A21" s="24">
        <f>Model_Data!A21</f>
        <v/>
      </c>
      <c r="B21" s="24">
        <f>Model_Data!Y21</f>
        <v/>
      </c>
      <c r="C21" s="24">
        <f>Model_Data!X21</f>
        <v/>
      </c>
      <c r="D21" s="24">
        <f>Model_Data!B21</f>
        <v/>
      </c>
      <c r="E21" s="24">
        <f>Inputs!$C$6</f>
        <v/>
      </c>
      <c r="F21" s="24">
        <f>Subsurface_Inputs!$C$5+Subsurface_Inputs!$C$6*SIN(2*PI()*(A21+Subsurface_Inputs!$C$7)/Subsurface_Inputs!$C$8)+Subsurface_Inputs!$C$9*COS(2*PI()*A21/Subsurface_Inputs!$C$10)+Subsurface_Inputs!$C$11*(B21-AVERAGE($B$2:$B$242))</f>
        <v/>
      </c>
      <c r="G21" s="24">
        <f>B21-F21</f>
        <v/>
      </c>
      <c r="H21" s="24">
        <f>MIN(1,MAX(0,Subsurface_Inputs!$C$13*EXP(-0.5*((A21-Subsurface_Inputs!$C$14)/Subsurface_Inputs!$C$15)^2)+Subsurface_Inputs!$C$16*EXP(-0.5*((A21-Subsurface_Inputs!$C$17)/Subsurface_Inputs!$C$18)^2)))</f>
        <v/>
      </c>
      <c r="I21" s="24">
        <f>Subsurface_Inputs!$C$19+Subsurface_Inputs!$C$20*SIN(2*PI()*(A21-Subsurface_Inputs!$C$21)/Subsurface_Inputs!$C$22)-Subsurface_Inputs!$C$23*H21</f>
        <v/>
      </c>
      <c r="J21" s="24">
        <f>B21-I21</f>
        <v/>
      </c>
      <c r="K21" s="24">
        <f>Subsurface_Inputs!$C$25+Subsurface_Inputs!$C$26*SIN(2*PI()*(A21+Subsurface_Inputs!$C$27)/Subsurface_Inputs!$C$28)+Subsurface_Inputs!$C$29*COS(2*PI()*(A21-Subsurface_Inputs!$C$30)/Subsurface_Inputs!$C$31)-Subsurface_Inputs!$C$32*(B21-AVERAGE($B$2:$B$242))</f>
        <v/>
      </c>
      <c r="L21" s="24">
        <f>B21-K21</f>
        <v/>
      </c>
      <c r="M21" s="24">
        <f>2*Subsurface_Inputs!$C$34*F21/Subsurface_Inputs!$C$35*1000000</f>
        <v/>
      </c>
      <c r="N21" s="24">
        <f>2*Subsurface_Inputs!$C$34*I21/Subsurface_Inputs!$C$35*1000000</f>
        <v/>
      </c>
      <c r="O21" s="24">
        <f>2*Subsurface_Inputs!$C$34*K21/Subsurface_Inputs!$C$35*1000000</f>
        <v/>
      </c>
      <c r="P21" s="24">
        <f>Subsurface_Inputs!$C$37-2*Subsurface_Inputs!$C$36*(F21/1000)</f>
        <v/>
      </c>
      <c r="Q21" s="24">
        <f>Subsurface_Inputs!$C$38+Subsurface_Inputs!$C$39*H21-2*Subsurface_Inputs!$C$36*(I21/1000)</f>
        <v/>
      </c>
      <c r="R21" s="24">
        <f>Subsurface_Inputs!$C$40-2*Subsurface_Inputs!$C$36*(K21/1000)-Subsurface_Inputs!$C$41*ABS(L21-AVERAGE($L$2:$L$242))</f>
        <v/>
      </c>
      <c r="S21" s="24">
        <f>K21-AVERAGE($K$2:$K$242)</f>
        <v/>
      </c>
      <c r="T21" s="24">
        <f>K21/F21</f>
        <v/>
      </c>
      <c r="U21" s="25">
        <f>IF(H21&gt;=Subsurface_Inputs!$C$42,"Lens visible","Weak/no lens")</f>
        <v/>
      </c>
      <c r="V21" s="25">
        <f>IF(R21&gt;=W21,"Likely visible","Weak")</f>
        <v/>
      </c>
      <c r="W21" s="24">
        <f>Subsurface_Inputs!$C$43</f>
        <v/>
      </c>
      <c r="X21" s="24">
        <f>Q21-W21</f>
        <v/>
      </c>
      <c r="Y21" s="24">
        <f>R21-W21</f>
        <v/>
      </c>
      <c r="Z21" s="24">
        <f>MAX(Q21,R21)-W21</f>
        <v/>
      </c>
      <c r="AA21" s="24" t="n">
        <v>0</v>
      </c>
    </row>
    <row r="22">
      <c r="A22" s="24">
        <f>Model_Data!A22</f>
        <v/>
      </c>
      <c r="B22" s="24">
        <f>Model_Data!Y22</f>
        <v/>
      </c>
      <c r="C22" s="24">
        <f>Model_Data!X22</f>
        <v/>
      </c>
      <c r="D22" s="24">
        <f>Model_Data!B22</f>
        <v/>
      </c>
      <c r="E22" s="24">
        <f>Inputs!$C$6</f>
        <v/>
      </c>
      <c r="F22" s="24">
        <f>Subsurface_Inputs!$C$5+Subsurface_Inputs!$C$6*SIN(2*PI()*(A22+Subsurface_Inputs!$C$7)/Subsurface_Inputs!$C$8)+Subsurface_Inputs!$C$9*COS(2*PI()*A22/Subsurface_Inputs!$C$10)+Subsurface_Inputs!$C$11*(B22-AVERAGE($B$2:$B$242))</f>
        <v/>
      </c>
      <c r="G22" s="24">
        <f>B22-F22</f>
        <v/>
      </c>
      <c r="H22" s="24">
        <f>MIN(1,MAX(0,Subsurface_Inputs!$C$13*EXP(-0.5*((A22-Subsurface_Inputs!$C$14)/Subsurface_Inputs!$C$15)^2)+Subsurface_Inputs!$C$16*EXP(-0.5*((A22-Subsurface_Inputs!$C$17)/Subsurface_Inputs!$C$18)^2)))</f>
        <v/>
      </c>
      <c r="I22" s="24">
        <f>Subsurface_Inputs!$C$19+Subsurface_Inputs!$C$20*SIN(2*PI()*(A22-Subsurface_Inputs!$C$21)/Subsurface_Inputs!$C$22)-Subsurface_Inputs!$C$23*H22</f>
        <v/>
      </c>
      <c r="J22" s="24">
        <f>B22-I22</f>
        <v/>
      </c>
      <c r="K22" s="24">
        <f>Subsurface_Inputs!$C$25+Subsurface_Inputs!$C$26*SIN(2*PI()*(A22+Subsurface_Inputs!$C$27)/Subsurface_Inputs!$C$28)+Subsurface_Inputs!$C$29*COS(2*PI()*(A22-Subsurface_Inputs!$C$30)/Subsurface_Inputs!$C$31)-Subsurface_Inputs!$C$32*(B22-AVERAGE($B$2:$B$242))</f>
        <v/>
      </c>
      <c r="L22" s="24">
        <f>B22-K22</f>
        <v/>
      </c>
      <c r="M22" s="24">
        <f>2*Subsurface_Inputs!$C$34*F22/Subsurface_Inputs!$C$35*1000000</f>
        <v/>
      </c>
      <c r="N22" s="24">
        <f>2*Subsurface_Inputs!$C$34*I22/Subsurface_Inputs!$C$35*1000000</f>
        <v/>
      </c>
      <c r="O22" s="24">
        <f>2*Subsurface_Inputs!$C$34*K22/Subsurface_Inputs!$C$35*1000000</f>
        <v/>
      </c>
      <c r="P22" s="24">
        <f>Subsurface_Inputs!$C$37-2*Subsurface_Inputs!$C$36*(F22/1000)</f>
        <v/>
      </c>
      <c r="Q22" s="24">
        <f>Subsurface_Inputs!$C$38+Subsurface_Inputs!$C$39*H22-2*Subsurface_Inputs!$C$36*(I22/1000)</f>
        <v/>
      </c>
      <c r="R22" s="24">
        <f>Subsurface_Inputs!$C$40-2*Subsurface_Inputs!$C$36*(K22/1000)-Subsurface_Inputs!$C$41*ABS(L22-AVERAGE($L$2:$L$242))</f>
        <v/>
      </c>
      <c r="S22" s="24">
        <f>K22-AVERAGE($K$2:$K$242)</f>
        <v/>
      </c>
      <c r="T22" s="24">
        <f>K22/F22</f>
        <v/>
      </c>
      <c r="U22" s="25">
        <f>IF(H22&gt;=Subsurface_Inputs!$C$42,"Lens visible","Weak/no lens")</f>
        <v/>
      </c>
      <c r="V22" s="25">
        <f>IF(R22&gt;=W22,"Likely visible","Weak")</f>
        <v/>
      </c>
      <c r="W22" s="24">
        <f>Subsurface_Inputs!$C$43</f>
        <v/>
      </c>
      <c r="X22" s="24">
        <f>Q22-W22</f>
        <v/>
      </c>
      <c r="Y22" s="24">
        <f>R22-W22</f>
        <v/>
      </c>
      <c r="Z22" s="24">
        <f>MAX(Q22,R22)-W22</f>
        <v/>
      </c>
      <c r="AA22" s="24" t="n">
        <v>0</v>
      </c>
    </row>
    <row r="23">
      <c r="A23" s="24">
        <f>Model_Data!A23</f>
        <v/>
      </c>
      <c r="B23" s="24">
        <f>Model_Data!Y23</f>
        <v/>
      </c>
      <c r="C23" s="24">
        <f>Model_Data!X23</f>
        <v/>
      </c>
      <c r="D23" s="24">
        <f>Model_Data!B23</f>
        <v/>
      </c>
      <c r="E23" s="24">
        <f>Inputs!$C$6</f>
        <v/>
      </c>
      <c r="F23" s="24">
        <f>Subsurface_Inputs!$C$5+Subsurface_Inputs!$C$6*SIN(2*PI()*(A23+Subsurface_Inputs!$C$7)/Subsurface_Inputs!$C$8)+Subsurface_Inputs!$C$9*COS(2*PI()*A23/Subsurface_Inputs!$C$10)+Subsurface_Inputs!$C$11*(B23-AVERAGE($B$2:$B$242))</f>
        <v/>
      </c>
      <c r="G23" s="24">
        <f>B23-F23</f>
        <v/>
      </c>
      <c r="H23" s="24">
        <f>MIN(1,MAX(0,Subsurface_Inputs!$C$13*EXP(-0.5*((A23-Subsurface_Inputs!$C$14)/Subsurface_Inputs!$C$15)^2)+Subsurface_Inputs!$C$16*EXP(-0.5*((A23-Subsurface_Inputs!$C$17)/Subsurface_Inputs!$C$18)^2)))</f>
        <v/>
      </c>
      <c r="I23" s="24">
        <f>Subsurface_Inputs!$C$19+Subsurface_Inputs!$C$20*SIN(2*PI()*(A23-Subsurface_Inputs!$C$21)/Subsurface_Inputs!$C$22)-Subsurface_Inputs!$C$23*H23</f>
        <v/>
      </c>
      <c r="J23" s="24">
        <f>B23-I23</f>
        <v/>
      </c>
      <c r="K23" s="24">
        <f>Subsurface_Inputs!$C$25+Subsurface_Inputs!$C$26*SIN(2*PI()*(A23+Subsurface_Inputs!$C$27)/Subsurface_Inputs!$C$28)+Subsurface_Inputs!$C$29*COS(2*PI()*(A23-Subsurface_Inputs!$C$30)/Subsurface_Inputs!$C$31)-Subsurface_Inputs!$C$32*(B23-AVERAGE($B$2:$B$242))</f>
        <v/>
      </c>
      <c r="L23" s="24">
        <f>B23-K23</f>
        <v/>
      </c>
      <c r="M23" s="24">
        <f>2*Subsurface_Inputs!$C$34*F23/Subsurface_Inputs!$C$35*1000000</f>
        <v/>
      </c>
      <c r="N23" s="24">
        <f>2*Subsurface_Inputs!$C$34*I23/Subsurface_Inputs!$C$35*1000000</f>
        <v/>
      </c>
      <c r="O23" s="24">
        <f>2*Subsurface_Inputs!$C$34*K23/Subsurface_Inputs!$C$35*1000000</f>
        <v/>
      </c>
      <c r="P23" s="24">
        <f>Subsurface_Inputs!$C$37-2*Subsurface_Inputs!$C$36*(F23/1000)</f>
        <v/>
      </c>
      <c r="Q23" s="24">
        <f>Subsurface_Inputs!$C$38+Subsurface_Inputs!$C$39*H23-2*Subsurface_Inputs!$C$36*(I23/1000)</f>
        <v/>
      </c>
      <c r="R23" s="24">
        <f>Subsurface_Inputs!$C$40-2*Subsurface_Inputs!$C$36*(K23/1000)-Subsurface_Inputs!$C$41*ABS(L23-AVERAGE($L$2:$L$242))</f>
        <v/>
      </c>
      <c r="S23" s="24">
        <f>K23-AVERAGE($K$2:$K$242)</f>
        <v/>
      </c>
      <c r="T23" s="24">
        <f>K23/F23</f>
        <v/>
      </c>
      <c r="U23" s="25">
        <f>IF(H23&gt;=Subsurface_Inputs!$C$42,"Lens visible","Weak/no lens")</f>
        <v/>
      </c>
      <c r="V23" s="25">
        <f>IF(R23&gt;=W23,"Likely visible","Weak")</f>
        <v/>
      </c>
      <c r="W23" s="24">
        <f>Subsurface_Inputs!$C$43</f>
        <v/>
      </c>
      <c r="X23" s="24">
        <f>Q23-W23</f>
        <v/>
      </c>
      <c r="Y23" s="24">
        <f>R23-W23</f>
        <v/>
      </c>
      <c r="Z23" s="24">
        <f>MAX(Q23,R23)-W23</f>
        <v/>
      </c>
      <c r="AA23" s="24" t="n">
        <v>0</v>
      </c>
    </row>
    <row r="24">
      <c r="A24" s="24">
        <f>Model_Data!A24</f>
        <v/>
      </c>
      <c r="B24" s="24">
        <f>Model_Data!Y24</f>
        <v/>
      </c>
      <c r="C24" s="24">
        <f>Model_Data!X24</f>
        <v/>
      </c>
      <c r="D24" s="24">
        <f>Model_Data!B24</f>
        <v/>
      </c>
      <c r="E24" s="24">
        <f>Inputs!$C$6</f>
        <v/>
      </c>
      <c r="F24" s="24">
        <f>Subsurface_Inputs!$C$5+Subsurface_Inputs!$C$6*SIN(2*PI()*(A24+Subsurface_Inputs!$C$7)/Subsurface_Inputs!$C$8)+Subsurface_Inputs!$C$9*COS(2*PI()*A24/Subsurface_Inputs!$C$10)+Subsurface_Inputs!$C$11*(B24-AVERAGE($B$2:$B$242))</f>
        <v/>
      </c>
      <c r="G24" s="24">
        <f>B24-F24</f>
        <v/>
      </c>
      <c r="H24" s="24">
        <f>MIN(1,MAX(0,Subsurface_Inputs!$C$13*EXP(-0.5*((A24-Subsurface_Inputs!$C$14)/Subsurface_Inputs!$C$15)^2)+Subsurface_Inputs!$C$16*EXP(-0.5*((A24-Subsurface_Inputs!$C$17)/Subsurface_Inputs!$C$18)^2)))</f>
        <v/>
      </c>
      <c r="I24" s="24">
        <f>Subsurface_Inputs!$C$19+Subsurface_Inputs!$C$20*SIN(2*PI()*(A24-Subsurface_Inputs!$C$21)/Subsurface_Inputs!$C$22)-Subsurface_Inputs!$C$23*H24</f>
        <v/>
      </c>
      <c r="J24" s="24">
        <f>B24-I24</f>
        <v/>
      </c>
      <c r="K24" s="24">
        <f>Subsurface_Inputs!$C$25+Subsurface_Inputs!$C$26*SIN(2*PI()*(A24+Subsurface_Inputs!$C$27)/Subsurface_Inputs!$C$28)+Subsurface_Inputs!$C$29*COS(2*PI()*(A24-Subsurface_Inputs!$C$30)/Subsurface_Inputs!$C$31)-Subsurface_Inputs!$C$32*(B24-AVERAGE($B$2:$B$242))</f>
        <v/>
      </c>
      <c r="L24" s="24">
        <f>B24-K24</f>
        <v/>
      </c>
      <c r="M24" s="24">
        <f>2*Subsurface_Inputs!$C$34*F24/Subsurface_Inputs!$C$35*1000000</f>
        <v/>
      </c>
      <c r="N24" s="24">
        <f>2*Subsurface_Inputs!$C$34*I24/Subsurface_Inputs!$C$35*1000000</f>
        <v/>
      </c>
      <c r="O24" s="24">
        <f>2*Subsurface_Inputs!$C$34*K24/Subsurface_Inputs!$C$35*1000000</f>
        <v/>
      </c>
      <c r="P24" s="24">
        <f>Subsurface_Inputs!$C$37-2*Subsurface_Inputs!$C$36*(F24/1000)</f>
        <v/>
      </c>
      <c r="Q24" s="24">
        <f>Subsurface_Inputs!$C$38+Subsurface_Inputs!$C$39*H24-2*Subsurface_Inputs!$C$36*(I24/1000)</f>
        <v/>
      </c>
      <c r="R24" s="24">
        <f>Subsurface_Inputs!$C$40-2*Subsurface_Inputs!$C$36*(K24/1000)-Subsurface_Inputs!$C$41*ABS(L24-AVERAGE($L$2:$L$242))</f>
        <v/>
      </c>
      <c r="S24" s="24">
        <f>K24-AVERAGE($K$2:$K$242)</f>
        <v/>
      </c>
      <c r="T24" s="24">
        <f>K24/F24</f>
        <v/>
      </c>
      <c r="U24" s="25">
        <f>IF(H24&gt;=Subsurface_Inputs!$C$42,"Lens visible","Weak/no lens")</f>
        <v/>
      </c>
      <c r="V24" s="25">
        <f>IF(R24&gt;=W24,"Likely visible","Weak")</f>
        <v/>
      </c>
      <c r="W24" s="24">
        <f>Subsurface_Inputs!$C$43</f>
        <v/>
      </c>
      <c r="X24" s="24">
        <f>Q24-W24</f>
        <v/>
      </c>
      <c r="Y24" s="24">
        <f>R24-W24</f>
        <v/>
      </c>
      <c r="Z24" s="24">
        <f>MAX(Q24,R24)-W24</f>
        <v/>
      </c>
      <c r="AA24" s="24" t="n">
        <v>0</v>
      </c>
    </row>
    <row r="25">
      <c r="A25" s="24">
        <f>Model_Data!A25</f>
        <v/>
      </c>
      <c r="B25" s="24">
        <f>Model_Data!Y25</f>
        <v/>
      </c>
      <c r="C25" s="24">
        <f>Model_Data!X25</f>
        <v/>
      </c>
      <c r="D25" s="24">
        <f>Model_Data!B25</f>
        <v/>
      </c>
      <c r="E25" s="24">
        <f>Inputs!$C$6</f>
        <v/>
      </c>
      <c r="F25" s="24">
        <f>Subsurface_Inputs!$C$5+Subsurface_Inputs!$C$6*SIN(2*PI()*(A25+Subsurface_Inputs!$C$7)/Subsurface_Inputs!$C$8)+Subsurface_Inputs!$C$9*COS(2*PI()*A25/Subsurface_Inputs!$C$10)+Subsurface_Inputs!$C$11*(B25-AVERAGE($B$2:$B$242))</f>
        <v/>
      </c>
      <c r="G25" s="24">
        <f>B25-F25</f>
        <v/>
      </c>
      <c r="H25" s="24">
        <f>MIN(1,MAX(0,Subsurface_Inputs!$C$13*EXP(-0.5*((A25-Subsurface_Inputs!$C$14)/Subsurface_Inputs!$C$15)^2)+Subsurface_Inputs!$C$16*EXP(-0.5*((A25-Subsurface_Inputs!$C$17)/Subsurface_Inputs!$C$18)^2)))</f>
        <v/>
      </c>
      <c r="I25" s="24">
        <f>Subsurface_Inputs!$C$19+Subsurface_Inputs!$C$20*SIN(2*PI()*(A25-Subsurface_Inputs!$C$21)/Subsurface_Inputs!$C$22)-Subsurface_Inputs!$C$23*H25</f>
        <v/>
      </c>
      <c r="J25" s="24">
        <f>B25-I25</f>
        <v/>
      </c>
      <c r="K25" s="24">
        <f>Subsurface_Inputs!$C$25+Subsurface_Inputs!$C$26*SIN(2*PI()*(A25+Subsurface_Inputs!$C$27)/Subsurface_Inputs!$C$28)+Subsurface_Inputs!$C$29*COS(2*PI()*(A25-Subsurface_Inputs!$C$30)/Subsurface_Inputs!$C$31)-Subsurface_Inputs!$C$32*(B25-AVERAGE($B$2:$B$242))</f>
        <v/>
      </c>
      <c r="L25" s="24">
        <f>B25-K25</f>
        <v/>
      </c>
      <c r="M25" s="24">
        <f>2*Subsurface_Inputs!$C$34*F25/Subsurface_Inputs!$C$35*1000000</f>
        <v/>
      </c>
      <c r="N25" s="24">
        <f>2*Subsurface_Inputs!$C$34*I25/Subsurface_Inputs!$C$35*1000000</f>
        <v/>
      </c>
      <c r="O25" s="24">
        <f>2*Subsurface_Inputs!$C$34*K25/Subsurface_Inputs!$C$35*1000000</f>
        <v/>
      </c>
      <c r="P25" s="24">
        <f>Subsurface_Inputs!$C$37-2*Subsurface_Inputs!$C$36*(F25/1000)</f>
        <v/>
      </c>
      <c r="Q25" s="24">
        <f>Subsurface_Inputs!$C$38+Subsurface_Inputs!$C$39*H25-2*Subsurface_Inputs!$C$36*(I25/1000)</f>
        <v/>
      </c>
      <c r="R25" s="24">
        <f>Subsurface_Inputs!$C$40-2*Subsurface_Inputs!$C$36*(K25/1000)-Subsurface_Inputs!$C$41*ABS(L25-AVERAGE($L$2:$L$242))</f>
        <v/>
      </c>
      <c r="S25" s="24">
        <f>K25-AVERAGE($K$2:$K$242)</f>
        <v/>
      </c>
      <c r="T25" s="24">
        <f>K25/F25</f>
        <v/>
      </c>
      <c r="U25" s="25">
        <f>IF(H25&gt;=Subsurface_Inputs!$C$42,"Lens visible","Weak/no lens")</f>
        <v/>
      </c>
      <c r="V25" s="25">
        <f>IF(R25&gt;=W25,"Likely visible","Weak")</f>
        <v/>
      </c>
      <c r="W25" s="24">
        <f>Subsurface_Inputs!$C$43</f>
        <v/>
      </c>
      <c r="X25" s="24">
        <f>Q25-W25</f>
        <v/>
      </c>
      <c r="Y25" s="24">
        <f>R25-W25</f>
        <v/>
      </c>
      <c r="Z25" s="24">
        <f>MAX(Q25,R25)-W25</f>
        <v/>
      </c>
      <c r="AA25" s="24" t="n">
        <v>0</v>
      </c>
    </row>
    <row r="26">
      <c r="A26" s="24">
        <f>Model_Data!A26</f>
        <v/>
      </c>
      <c r="B26" s="24">
        <f>Model_Data!Y26</f>
        <v/>
      </c>
      <c r="C26" s="24">
        <f>Model_Data!X26</f>
        <v/>
      </c>
      <c r="D26" s="24">
        <f>Model_Data!B26</f>
        <v/>
      </c>
      <c r="E26" s="24">
        <f>Inputs!$C$6</f>
        <v/>
      </c>
      <c r="F26" s="24">
        <f>Subsurface_Inputs!$C$5+Subsurface_Inputs!$C$6*SIN(2*PI()*(A26+Subsurface_Inputs!$C$7)/Subsurface_Inputs!$C$8)+Subsurface_Inputs!$C$9*COS(2*PI()*A26/Subsurface_Inputs!$C$10)+Subsurface_Inputs!$C$11*(B26-AVERAGE($B$2:$B$242))</f>
        <v/>
      </c>
      <c r="G26" s="24">
        <f>B26-F26</f>
        <v/>
      </c>
      <c r="H26" s="24">
        <f>MIN(1,MAX(0,Subsurface_Inputs!$C$13*EXP(-0.5*((A26-Subsurface_Inputs!$C$14)/Subsurface_Inputs!$C$15)^2)+Subsurface_Inputs!$C$16*EXP(-0.5*((A26-Subsurface_Inputs!$C$17)/Subsurface_Inputs!$C$18)^2)))</f>
        <v/>
      </c>
      <c r="I26" s="24">
        <f>Subsurface_Inputs!$C$19+Subsurface_Inputs!$C$20*SIN(2*PI()*(A26-Subsurface_Inputs!$C$21)/Subsurface_Inputs!$C$22)-Subsurface_Inputs!$C$23*H26</f>
        <v/>
      </c>
      <c r="J26" s="24">
        <f>B26-I26</f>
        <v/>
      </c>
      <c r="K26" s="24">
        <f>Subsurface_Inputs!$C$25+Subsurface_Inputs!$C$26*SIN(2*PI()*(A26+Subsurface_Inputs!$C$27)/Subsurface_Inputs!$C$28)+Subsurface_Inputs!$C$29*COS(2*PI()*(A26-Subsurface_Inputs!$C$30)/Subsurface_Inputs!$C$31)-Subsurface_Inputs!$C$32*(B26-AVERAGE($B$2:$B$242))</f>
        <v/>
      </c>
      <c r="L26" s="24">
        <f>B26-K26</f>
        <v/>
      </c>
      <c r="M26" s="24">
        <f>2*Subsurface_Inputs!$C$34*F26/Subsurface_Inputs!$C$35*1000000</f>
        <v/>
      </c>
      <c r="N26" s="24">
        <f>2*Subsurface_Inputs!$C$34*I26/Subsurface_Inputs!$C$35*1000000</f>
        <v/>
      </c>
      <c r="O26" s="24">
        <f>2*Subsurface_Inputs!$C$34*K26/Subsurface_Inputs!$C$35*1000000</f>
        <v/>
      </c>
      <c r="P26" s="24">
        <f>Subsurface_Inputs!$C$37-2*Subsurface_Inputs!$C$36*(F26/1000)</f>
        <v/>
      </c>
      <c r="Q26" s="24">
        <f>Subsurface_Inputs!$C$38+Subsurface_Inputs!$C$39*H26-2*Subsurface_Inputs!$C$36*(I26/1000)</f>
        <v/>
      </c>
      <c r="R26" s="24">
        <f>Subsurface_Inputs!$C$40-2*Subsurface_Inputs!$C$36*(K26/1000)-Subsurface_Inputs!$C$41*ABS(L26-AVERAGE($L$2:$L$242))</f>
        <v/>
      </c>
      <c r="S26" s="24">
        <f>K26-AVERAGE($K$2:$K$242)</f>
        <v/>
      </c>
      <c r="T26" s="24">
        <f>K26/F26</f>
        <v/>
      </c>
      <c r="U26" s="25">
        <f>IF(H26&gt;=Subsurface_Inputs!$C$42,"Lens visible","Weak/no lens")</f>
        <v/>
      </c>
      <c r="V26" s="25">
        <f>IF(R26&gt;=W26,"Likely visible","Weak")</f>
        <v/>
      </c>
      <c r="W26" s="24">
        <f>Subsurface_Inputs!$C$43</f>
        <v/>
      </c>
      <c r="X26" s="24">
        <f>Q26-W26</f>
        <v/>
      </c>
      <c r="Y26" s="24">
        <f>R26-W26</f>
        <v/>
      </c>
      <c r="Z26" s="24">
        <f>MAX(Q26,R26)-W26</f>
        <v/>
      </c>
      <c r="AA26" s="24" t="n">
        <v>0</v>
      </c>
    </row>
    <row r="27">
      <c r="A27" s="24">
        <f>Model_Data!A27</f>
        <v/>
      </c>
      <c r="B27" s="24">
        <f>Model_Data!Y27</f>
        <v/>
      </c>
      <c r="C27" s="24">
        <f>Model_Data!X27</f>
        <v/>
      </c>
      <c r="D27" s="24">
        <f>Model_Data!B27</f>
        <v/>
      </c>
      <c r="E27" s="24">
        <f>Inputs!$C$6</f>
        <v/>
      </c>
      <c r="F27" s="24">
        <f>Subsurface_Inputs!$C$5+Subsurface_Inputs!$C$6*SIN(2*PI()*(A27+Subsurface_Inputs!$C$7)/Subsurface_Inputs!$C$8)+Subsurface_Inputs!$C$9*COS(2*PI()*A27/Subsurface_Inputs!$C$10)+Subsurface_Inputs!$C$11*(B27-AVERAGE($B$2:$B$242))</f>
        <v/>
      </c>
      <c r="G27" s="24">
        <f>B27-F27</f>
        <v/>
      </c>
      <c r="H27" s="24">
        <f>MIN(1,MAX(0,Subsurface_Inputs!$C$13*EXP(-0.5*((A27-Subsurface_Inputs!$C$14)/Subsurface_Inputs!$C$15)^2)+Subsurface_Inputs!$C$16*EXP(-0.5*((A27-Subsurface_Inputs!$C$17)/Subsurface_Inputs!$C$18)^2)))</f>
        <v/>
      </c>
      <c r="I27" s="24">
        <f>Subsurface_Inputs!$C$19+Subsurface_Inputs!$C$20*SIN(2*PI()*(A27-Subsurface_Inputs!$C$21)/Subsurface_Inputs!$C$22)-Subsurface_Inputs!$C$23*H27</f>
        <v/>
      </c>
      <c r="J27" s="24">
        <f>B27-I27</f>
        <v/>
      </c>
      <c r="K27" s="24">
        <f>Subsurface_Inputs!$C$25+Subsurface_Inputs!$C$26*SIN(2*PI()*(A27+Subsurface_Inputs!$C$27)/Subsurface_Inputs!$C$28)+Subsurface_Inputs!$C$29*COS(2*PI()*(A27-Subsurface_Inputs!$C$30)/Subsurface_Inputs!$C$31)-Subsurface_Inputs!$C$32*(B27-AVERAGE($B$2:$B$242))</f>
        <v/>
      </c>
      <c r="L27" s="24">
        <f>B27-K27</f>
        <v/>
      </c>
      <c r="M27" s="24">
        <f>2*Subsurface_Inputs!$C$34*F27/Subsurface_Inputs!$C$35*1000000</f>
        <v/>
      </c>
      <c r="N27" s="24">
        <f>2*Subsurface_Inputs!$C$34*I27/Subsurface_Inputs!$C$35*1000000</f>
        <v/>
      </c>
      <c r="O27" s="24">
        <f>2*Subsurface_Inputs!$C$34*K27/Subsurface_Inputs!$C$35*1000000</f>
        <v/>
      </c>
      <c r="P27" s="24">
        <f>Subsurface_Inputs!$C$37-2*Subsurface_Inputs!$C$36*(F27/1000)</f>
        <v/>
      </c>
      <c r="Q27" s="24">
        <f>Subsurface_Inputs!$C$38+Subsurface_Inputs!$C$39*H27-2*Subsurface_Inputs!$C$36*(I27/1000)</f>
        <v/>
      </c>
      <c r="R27" s="24">
        <f>Subsurface_Inputs!$C$40-2*Subsurface_Inputs!$C$36*(K27/1000)-Subsurface_Inputs!$C$41*ABS(L27-AVERAGE($L$2:$L$242))</f>
        <v/>
      </c>
      <c r="S27" s="24">
        <f>K27-AVERAGE($K$2:$K$242)</f>
        <v/>
      </c>
      <c r="T27" s="24">
        <f>K27/F27</f>
        <v/>
      </c>
      <c r="U27" s="25">
        <f>IF(H27&gt;=Subsurface_Inputs!$C$42,"Lens visible","Weak/no lens")</f>
        <v/>
      </c>
      <c r="V27" s="25">
        <f>IF(R27&gt;=W27,"Likely visible","Weak")</f>
        <v/>
      </c>
      <c r="W27" s="24">
        <f>Subsurface_Inputs!$C$43</f>
        <v/>
      </c>
      <c r="X27" s="24">
        <f>Q27-W27</f>
        <v/>
      </c>
      <c r="Y27" s="24">
        <f>R27-W27</f>
        <v/>
      </c>
      <c r="Z27" s="24">
        <f>MAX(Q27,R27)-W27</f>
        <v/>
      </c>
      <c r="AA27" s="24" t="n">
        <v>0</v>
      </c>
    </row>
    <row r="28">
      <c r="A28" s="24">
        <f>Model_Data!A28</f>
        <v/>
      </c>
      <c r="B28" s="24">
        <f>Model_Data!Y28</f>
        <v/>
      </c>
      <c r="C28" s="24">
        <f>Model_Data!X28</f>
        <v/>
      </c>
      <c r="D28" s="24">
        <f>Model_Data!B28</f>
        <v/>
      </c>
      <c r="E28" s="24">
        <f>Inputs!$C$6</f>
        <v/>
      </c>
      <c r="F28" s="24">
        <f>Subsurface_Inputs!$C$5+Subsurface_Inputs!$C$6*SIN(2*PI()*(A28+Subsurface_Inputs!$C$7)/Subsurface_Inputs!$C$8)+Subsurface_Inputs!$C$9*COS(2*PI()*A28/Subsurface_Inputs!$C$10)+Subsurface_Inputs!$C$11*(B28-AVERAGE($B$2:$B$242))</f>
        <v/>
      </c>
      <c r="G28" s="24">
        <f>B28-F28</f>
        <v/>
      </c>
      <c r="H28" s="24">
        <f>MIN(1,MAX(0,Subsurface_Inputs!$C$13*EXP(-0.5*((A28-Subsurface_Inputs!$C$14)/Subsurface_Inputs!$C$15)^2)+Subsurface_Inputs!$C$16*EXP(-0.5*((A28-Subsurface_Inputs!$C$17)/Subsurface_Inputs!$C$18)^2)))</f>
        <v/>
      </c>
      <c r="I28" s="24">
        <f>Subsurface_Inputs!$C$19+Subsurface_Inputs!$C$20*SIN(2*PI()*(A28-Subsurface_Inputs!$C$21)/Subsurface_Inputs!$C$22)-Subsurface_Inputs!$C$23*H28</f>
        <v/>
      </c>
      <c r="J28" s="24">
        <f>B28-I28</f>
        <v/>
      </c>
      <c r="K28" s="24">
        <f>Subsurface_Inputs!$C$25+Subsurface_Inputs!$C$26*SIN(2*PI()*(A28+Subsurface_Inputs!$C$27)/Subsurface_Inputs!$C$28)+Subsurface_Inputs!$C$29*COS(2*PI()*(A28-Subsurface_Inputs!$C$30)/Subsurface_Inputs!$C$31)-Subsurface_Inputs!$C$32*(B28-AVERAGE($B$2:$B$242))</f>
        <v/>
      </c>
      <c r="L28" s="24">
        <f>B28-K28</f>
        <v/>
      </c>
      <c r="M28" s="24">
        <f>2*Subsurface_Inputs!$C$34*F28/Subsurface_Inputs!$C$35*1000000</f>
        <v/>
      </c>
      <c r="N28" s="24">
        <f>2*Subsurface_Inputs!$C$34*I28/Subsurface_Inputs!$C$35*1000000</f>
        <v/>
      </c>
      <c r="O28" s="24">
        <f>2*Subsurface_Inputs!$C$34*K28/Subsurface_Inputs!$C$35*1000000</f>
        <v/>
      </c>
      <c r="P28" s="24">
        <f>Subsurface_Inputs!$C$37-2*Subsurface_Inputs!$C$36*(F28/1000)</f>
        <v/>
      </c>
      <c r="Q28" s="24">
        <f>Subsurface_Inputs!$C$38+Subsurface_Inputs!$C$39*H28-2*Subsurface_Inputs!$C$36*(I28/1000)</f>
        <v/>
      </c>
      <c r="R28" s="24">
        <f>Subsurface_Inputs!$C$40-2*Subsurface_Inputs!$C$36*(K28/1000)-Subsurface_Inputs!$C$41*ABS(L28-AVERAGE($L$2:$L$242))</f>
        <v/>
      </c>
      <c r="S28" s="24">
        <f>K28-AVERAGE($K$2:$K$242)</f>
        <v/>
      </c>
      <c r="T28" s="24">
        <f>K28/F28</f>
        <v/>
      </c>
      <c r="U28" s="25">
        <f>IF(H28&gt;=Subsurface_Inputs!$C$42,"Lens visible","Weak/no lens")</f>
        <v/>
      </c>
      <c r="V28" s="25">
        <f>IF(R28&gt;=W28,"Likely visible","Weak")</f>
        <v/>
      </c>
      <c r="W28" s="24">
        <f>Subsurface_Inputs!$C$43</f>
        <v/>
      </c>
      <c r="X28" s="24">
        <f>Q28-W28</f>
        <v/>
      </c>
      <c r="Y28" s="24">
        <f>R28-W28</f>
        <v/>
      </c>
      <c r="Z28" s="24">
        <f>MAX(Q28,R28)-W28</f>
        <v/>
      </c>
      <c r="AA28" s="24" t="n">
        <v>0</v>
      </c>
    </row>
    <row r="29">
      <c r="A29" s="24">
        <f>Model_Data!A29</f>
        <v/>
      </c>
      <c r="B29" s="24">
        <f>Model_Data!Y29</f>
        <v/>
      </c>
      <c r="C29" s="24">
        <f>Model_Data!X29</f>
        <v/>
      </c>
      <c r="D29" s="24">
        <f>Model_Data!B29</f>
        <v/>
      </c>
      <c r="E29" s="24">
        <f>Inputs!$C$6</f>
        <v/>
      </c>
      <c r="F29" s="24">
        <f>Subsurface_Inputs!$C$5+Subsurface_Inputs!$C$6*SIN(2*PI()*(A29+Subsurface_Inputs!$C$7)/Subsurface_Inputs!$C$8)+Subsurface_Inputs!$C$9*COS(2*PI()*A29/Subsurface_Inputs!$C$10)+Subsurface_Inputs!$C$11*(B29-AVERAGE($B$2:$B$242))</f>
        <v/>
      </c>
      <c r="G29" s="24">
        <f>B29-F29</f>
        <v/>
      </c>
      <c r="H29" s="24">
        <f>MIN(1,MAX(0,Subsurface_Inputs!$C$13*EXP(-0.5*((A29-Subsurface_Inputs!$C$14)/Subsurface_Inputs!$C$15)^2)+Subsurface_Inputs!$C$16*EXP(-0.5*((A29-Subsurface_Inputs!$C$17)/Subsurface_Inputs!$C$18)^2)))</f>
        <v/>
      </c>
      <c r="I29" s="24">
        <f>Subsurface_Inputs!$C$19+Subsurface_Inputs!$C$20*SIN(2*PI()*(A29-Subsurface_Inputs!$C$21)/Subsurface_Inputs!$C$22)-Subsurface_Inputs!$C$23*H29</f>
        <v/>
      </c>
      <c r="J29" s="24">
        <f>B29-I29</f>
        <v/>
      </c>
      <c r="K29" s="24">
        <f>Subsurface_Inputs!$C$25+Subsurface_Inputs!$C$26*SIN(2*PI()*(A29+Subsurface_Inputs!$C$27)/Subsurface_Inputs!$C$28)+Subsurface_Inputs!$C$29*COS(2*PI()*(A29-Subsurface_Inputs!$C$30)/Subsurface_Inputs!$C$31)-Subsurface_Inputs!$C$32*(B29-AVERAGE($B$2:$B$242))</f>
        <v/>
      </c>
      <c r="L29" s="24">
        <f>B29-K29</f>
        <v/>
      </c>
      <c r="M29" s="24">
        <f>2*Subsurface_Inputs!$C$34*F29/Subsurface_Inputs!$C$35*1000000</f>
        <v/>
      </c>
      <c r="N29" s="24">
        <f>2*Subsurface_Inputs!$C$34*I29/Subsurface_Inputs!$C$35*1000000</f>
        <v/>
      </c>
      <c r="O29" s="24">
        <f>2*Subsurface_Inputs!$C$34*K29/Subsurface_Inputs!$C$35*1000000</f>
        <v/>
      </c>
      <c r="P29" s="24">
        <f>Subsurface_Inputs!$C$37-2*Subsurface_Inputs!$C$36*(F29/1000)</f>
        <v/>
      </c>
      <c r="Q29" s="24">
        <f>Subsurface_Inputs!$C$38+Subsurface_Inputs!$C$39*H29-2*Subsurface_Inputs!$C$36*(I29/1000)</f>
        <v/>
      </c>
      <c r="R29" s="24">
        <f>Subsurface_Inputs!$C$40-2*Subsurface_Inputs!$C$36*(K29/1000)-Subsurface_Inputs!$C$41*ABS(L29-AVERAGE($L$2:$L$242))</f>
        <v/>
      </c>
      <c r="S29" s="24">
        <f>K29-AVERAGE($K$2:$K$242)</f>
        <v/>
      </c>
      <c r="T29" s="24">
        <f>K29/F29</f>
        <v/>
      </c>
      <c r="U29" s="25">
        <f>IF(H29&gt;=Subsurface_Inputs!$C$42,"Lens visible","Weak/no lens")</f>
        <v/>
      </c>
      <c r="V29" s="25">
        <f>IF(R29&gt;=W29,"Likely visible","Weak")</f>
        <v/>
      </c>
      <c r="W29" s="24">
        <f>Subsurface_Inputs!$C$43</f>
        <v/>
      </c>
      <c r="X29" s="24">
        <f>Q29-W29</f>
        <v/>
      </c>
      <c r="Y29" s="24">
        <f>R29-W29</f>
        <v/>
      </c>
      <c r="Z29" s="24">
        <f>MAX(Q29,R29)-W29</f>
        <v/>
      </c>
      <c r="AA29" s="24" t="n">
        <v>0</v>
      </c>
    </row>
    <row r="30">
      <c r="A30" s="24">
        <f>Model_Data!A30</f>
        <v/>
      </c>
      <c r="B30" s="24">
        <f>Model_Data!Y30</f>
        <v/>
      </c>
      <c r="C30" s="24">
        <f>Model_Data!X30</f>
        <v/>
      </c>
      <c r="D30" s="24">
        <f>Model_Data!B30</f>
        <v/>
      </c>
      <c r="E30" s="24">
        <f>Inputs!$C$6</f>
        <v/>
      </c>
      <c r="F30" s="24">
        <f>Subsurface_Inputs!$C$5+Subsurface_Inputs!$C$6*SIN(2*PI()*(A30+Subsurface_Inputs!$C$7)/Subsurface_Inputs!$C$8)+Subsurface_Inputs!$C$9*COS(2*PI()*A30/Subsurface_Inputs!$C$10)+Subsurface_Inputs!$C$11*(B30-AVERAGE($B$2:$B$242))</f>
        <v/>
      </c>
      <c r="G30" s="24">
        <f>B30-F30</f>
        <v/>
      </c>
      <c r="H30" s="24">
        <f>MIN(1,MAX(0,Subsurface_Inputs!$C$13*EXP(-0.5*((A30-Subsurface_Inputs!$C$14)/Subsurface_Inputs!$C$15)^2)+Subsurface_Inputs!$C$16*EXP(-0.5*((A30-Subsurface_Inputs!$C$17)/Subsurface_Inputs!$C$18)^2)))</f>
        <v/>
      </c>
      <c r="I30" s="24">
        <f>Subsurface_Inputs!$C$19+Subsurface_Inputs!$C$20*SIN(2*PI()*(A30-Subsurface_Inputs!$C$21)/Subsurface_Inputs!$C$22)-Subsurface_Inputs!$C$23*H30</f>
        <v/>
      </c>
      <c r="J30" s="24">
        <f>B30-I30</f>
        <v/>
      </c>
      <c r="K30" s="24">
        <f>Subsurface_Inputs!$C$25+Subsurface_Inputs!$C$26*SIN(2*PI()*(A30+Subsurface_Inputs!$C$27)/Subsurface_Inputs!$C$28)+Subsurface_Inputs!$C$29*COS(2*PI()*(A30-Subsurface_Inputs!$C$30)/Subsurface_Inputs!$C$31)-Subsurface_Inputs!$C$32*(B30-AVERAGE($B$2:$B$242))</f>
        <v/>
      </c>
      <c r="L30" s="24">
        <f>B30-K30</f>
        <v/>
      </c>
      <c r="M30" s="24">
        <f>2*Subsurface_Inputs!$C$34*F30/Subsurface_Inputs!$C$35*1000000</f>
        <v/>
      </c>
      <c r="N30" s="24">
        <f>2*Subsurface_Inputs!$C$34*I30/Subsurface_Inputs!$C$35*1000000</f>
        <v/>
      </c>
      <c r="O30" s="24">
        <f>2*Subsurface_Inputs!$C$34*K30/Subsurface_Inputs!$C$35*1000000</f>
        <v/>
      </c>
      <c r="P30" s="24">
        <f>Subsurface_Inputs!$C$37-2*Subsurface_Inputs!$C$36*(F30/1000)</f>
        <v/>
      </c>
      <c r="Q30" s="24">
        <f>Subsurface_Inputs!$C$38+Subsurface_Inputs!$C$39*H30-2*Subsurface_Inputs!$C$36*(I30/1000)</f>
        <v/>
      </c>
      <c r="R30" s="24">
        <f>Subsurface_Inputs!$C$40-2*Subsurface_Inputs!$C$36*(K30/1000)-Subsurface_Inputs!$C$41*ABS(L30-AVERAGE($L$2:$L$242))</f>
        <v/>
      </c>
      <c r="S30" s="24">
        <f>K30-AVERAGE($K$2:$K$242)</f>
        <v/>
      </c>
      <c r="T30" s="24">
        <f>K30/F30</f>
        <v/>
      </c>
      <c r="U30" s="25">
        <f>IF(H30&gt;=Subsurface_Inputs!$C$42,"Lens visible","Weak/no lens")</f>
        <v/>
      </c>
      <c r="V30" s="25">
        <f>IF(R30&gt;=W30,"Likely visible","Weak")</f>
        <v/>
      </c>
      <c r="W30" s="24">
        <f>Subsurface_Inputs!$C$43</f>
        <v/>
      </c>
      <c r="X30" s="24">
        <f>Q30-W30</f>
        <v/>
      </c>
      <c r="Y30" s="24">
        <f>R30-W30</f>
        <v/>
      </c>
      <c r="Z30" s="24">
        <f>MAX(Q30,R30)-W30</f>
        <v/>
      </c>
      <c r="AA30" s="24" t="n">
        <v>0</v>
      </c>
    </row>
    <row r="31">
      <c r="A31" s="24">
        <f>Model_Data!A31</f>
        <v/>
      </c>
      <c r="B31" s="24">
        <f>Model_Data!Y31</f>
        <v/>
      </c>
      <c r="C31" s="24">
        <f>Model_Data!X31</f>
        <v/>
      </c>
      <c r="D31" s="24">
        <f>Model_Data!B31</f>
        <v/>
      </c>
      <c r="E31" s="24">
        <f>Inputs!$C$6</f>
        <v/>
      </c>
      <c r="F31" s="24">
        <f>Subsurface_Inputs!$C$5+Subsurface_Inputs!$C$6*SIN(2*PI()*(A31+Subsurface_Inputs!$C$7)/Subsurface_Inputs!$C$8)+Subsurface_Inputs!$C$9*COS(2*PI()*A31/Subsurface_Inputs!$C$10)+Subsurface_Inputs!$C$11*(B31-AVERAGE($B$2:$B$242))</f>
        <v/>
      </c>
      <c r="G31" s="24">
        <f>B31-F31</f>
        <v/>
      </c>
      <c r="H31" s="24">
        <f>MIN(1,MAX(0,Subsurface_Inputs!$C$13*EXP(-0.5*((A31-Subsurface_Inputs!$C$14)/Subsurface_Inputs!$C$15)^2)+Subsurface_Inputs!$C$16*EXP(-0.5*((A31-Subsurface_Inputs!$C$17)/Subsurface_Inputs!$C$18)^2)))</f>
        <v/>
      </c>
      <c r="I31" s="24">
        <f>Subsurface_Inputs!$C$19+Subsurface_Inputs!$C$20*SIN(2*PI()*(A31-Subsurface_Inputs!$C$21)/Subsurface_Inputs!$C$22)-Subsurface_Inputs!$C$23*H31</f>
        <v/>
      </c>
      <c r="J31" s="24">
        <f>B31-I31</f>
        <v/>
      </c>
      <c r="K31" s="24">
        <f>Subsurface_Inputs!$C$25+Subsurface_Inputs!$C$26*SIN(2*PI()*(A31+Subsurface_Inputs!$C$27)/Subsurface_Inputs!$C$28)+Subsurface_Inputs!$C$29*COS(2*PI()*(A31-Subsurface_Inputs!$C$30)/Subsurface_Inputs!$C$31)-Subsurface_Inputs!$C$32*(B31-AVERAGE($B$2:$B$242))</f>
        <v/>
      </c>
      <c r="L31" s="24">
        <f>B31-K31</f>
        <v/>
      </c>
      <c r="M31" s="24">
        <f>2*Subsurface_Inputs!$C$34*F31/Subsurface_Inputs!$C$35*1000000</f>
        <v/>
      </c>
      <c r="N31" s="24">
        <f>2*Subsurface_Inputs!$C$34*I31/Subsurface_Inputs!$C$35*1000000</f>
        <v/>
      </c>
      <c r="O31" s="24">
        <f>2*Subsurface_Inputs!$C$34*K31/Subsurface_Inputs!$C$35*1000000</f>
        <v/>
      </c>
      <c r="P31" s="24">
        <f>Subsurface_Inputs!$C$37-2*Subsurface_Inputs!$C$36*(F31/1000)</f>
        <v/>
      </c>
      <c r="Q31" s="24">
        <f>Subsurface_Inputs!$C$38+Subsurface_Inputs!$C$39*H31-2*Subsurface_Inputs!$C$36*(I31/1000)</f>
        <v/>
      </c>
      <c r="R31" s="24">
        <f>Subsurface_Inputs!$C$40-2*Subsurface_Inputs!$C$36*(K31/1000)-Subsurface_Inputs!$C$41*ABS(L31-AVERAGE($L$2:$L$242))</f>
        <v/>
      </c>
      <c r="S31" s="24">
        <f>K31-AVERAGE($K$2:$K$242)</f>
        <v/>
      </c>
      <c r="T31" s="24">
        <f>K31/F31</f>
        <v/>
      </c>
      <c r="U31" s="25">
        <f>IF(H31&gt;=Subsurface_Inputs!$C$42,"Lens visible","Weak/no lens")</f>
        <v/>
      </c>
      <c r="V31" s="25">
        <f>IF(R31&gt;=W31,"Likely visible","Weak")</f>
        <v/>
      </c>
      <c r="W31" s="24">
        <f>Subsurface_Inputs!$C$43</f>
        <v/>
      </c>
      <c r="X31" s="24">
        <f>Q31-W31</f>
        <v/>
      </c>
      <c r="Y31" s="24">
        <f>R31-W31</f>
        <v/>
      </c>
      <c r="Z31" s="24">
        <f>MAX(Q31,R31)-W31</f>
        <v/>
      </c>
      <c r="AA31" s="24" t="n">
        <v>0</v>
      </c>
    </row>
    <row r="32">
      <c r="A32" s="24">
        <f>Model_Data!A32</f>
        <v/>
      </c>
      <c r="B32" s="24">
        <f>Model_Data!Y32</f>
        <v/>
      </c>
      <c r="C32" s="24">
        <f>Model_Data!X32</f>
        <v/>
      </c>
      <c r="D32" s="24">
        <f>Model_Data!B32</f>
        <v/>
      </c>
      <c r="E32" s="24">
        <f>Inputs!$C$6</f>
        <v/>
      </c>
      <c r="F32" s="24">
        <f>Subsurface_Inputs!$C$5+Subsurface_Inputs!$C$6*SIN(2*PI()*(A32+Subsurface_Inputs!$C$7)/Subsurface_Inputs!$C$8)+Subsurface_Inputs!$C$9*COS(2*PI()*A32/Subsurface_Inputs!$C$10)+Subsurface_Inputs!$C$11*(B32-AVERAGE($B$2:$B$242))</f>
        <v/>
      </c>
      <c r="G32" s="24">
        <f>B32-F32</f>
        <v/>
      </c>
      <c r="H32" s="24">
        <f>MIN(1,MAX(0,Subsurface_Inputs!$C$13*EXP(-0.5*((A32-Subsurface_Inputs!$C$14)/Subsurface_Inputs!$C$15)^2)+Subsurface_Inputs!$C$16*EXP(-0.5*((A32-Subsurface_Inputs!$C$17)/Subsurface_Inputs!$C$18)^2)))</f>
        <v/>
      </c>
      <c r="I32" s="24">
        <f>Subsurface_Inputs!$C$19+Subsurface_Inputs!$C$20*SIN(2*PI()*(A32-Subsurface_Inputs!$C$21)/Subsurface_Inputs!$C$22)-Subsurface_Inputs!$C$23*H32</f>
        <v/>
      </c>
      <c r="J32" s="24">
        <f>B32-I32</f>
        <v/>
      </c>
      <c r="K32" s="24">
        <f>Subsurface_Inputs!$C$25+Subsurface_Inputs!$C$26*SIN(2*PI()*(A32+Subsurface_Inputs!$C$27)/Subsurface_Inputs!$C$28)+Subsurface_Inputs!$C$29*COS(2*PI()*(A32-Subsurface_Inputs!$C$30)/Subsurface_Inputs!$C$31)-Subsurface_Inputs!$C$32*(B32-AVERAGE($B$2:$B$242))</f>
        <v/>
      </c>
      <c r="L32" s="24">
        <f>B32-K32</f>
        <v/>
      </c>
      <c r="M32" s="24">
        <f>2*Subsurface_Inputs!$C$34*F32/Subsurface_Inputs!$C$35*1000000</f>
        <v/>
      </c>
      <c r="N32" s="24">
        <f>2*Subsurface_Inputs!$C$34*I32/Subsurface_Inputs!$C$35*1000000</f>
        <v/>
      </c>
      <c r="O32" s="24">
        <f>2*Subsurface_Inputs!$C$34*K32/Subsurface_Inputs!$C$35*1000000</f>
        <v/>
      </c>
      <c r="P32" s="24">
        <f>Subsurface_Inputs!$C$37-2*Subsurface_Inputs!$C$36*(F32/1000)</f>
        <v/>
      </c>
      <c r="Q32" s="24">
        <f>Subsurface_Inputs!$C$38+Subsurface_Inputs!$C$39*H32-2*Subsurface_Inputs!$C$36*(I32/1000)</f>
        <v/>
      </c>
      <c r="R32" s="24">
        <f>Subsurface_Inputs!$C$40-2*Subsurface_Inputs!$C$36*(K32/1000)-Subsurface_Inputs!$C$41*ABS(L32-AVERAGE($L$2:$L$242))</f>
        <v/>
      </c>
      <c r="S32" s="24">
        <f>K32-AVERAGE($K$2:$K$242)</f>
        <v/>
      </c>
      <c r="T32" s="24">
        <f>K32/F32</f>
        <v/>
      </c>
      <c r="U32" s="25">
        <f>IF(H32&gt;=Subsurface_Inputs!$C$42,"Lens visible","Weak/no lens")</f>
        <v/>
      </c>
      <c r="V32" s="25">
        <f>IF(R32&gt;=W32,"Likely visible","Weak")</f>
        <v/>
      </c>
      <c r="W32" s="24">
        <f>Subsurface_Inputs!$C$43</f>
        <v/>
      </c>
      <c r="X32" s="24">
        <f>Q32-W32</f>
        <v/>
      </c>
      <c r="Y32" s="24">
        <f>R32-W32</f>
        <v/>
      </c>
      <c r="Z32" s="24">
        <f>MAX(Q32,R32)-W32</f>
        <v/>
      </c>
      <c r="AA32" s="24" t="n">
        <v>0</v>
      </c>
    </row>
    <row r="33">
      <c r="A33" s="24">
        <f>Model_Data!A33</f>
        <v/>
      </c>
      <c r="B33" s="24">
        <f>Model_Data!Y33</f>
        <v/>
      </c>
      <c r="C33" s="24">
        <f>Model_Data!X33</f>
        <v/>
      </c>
      <c r="D33" s="24">
        <f>Model_Data!B33</f>
        <v/>
      </c>
      <c r="E33" s="24">
        <f>Inputs!$C$6</f>
        <v/>
      </c>
      <c r="F33" s="24">
        <f>Subsurface_Inputs!$C$5+Subsurface_Inputs!$C$6*SIN(2*PI()*(A33+Subsurface_Inputs!$C$7)/Subsurface_Inputs!$C$8)+Subsurface_Inputs!$C$9*COS(2*PI()*A33/Subsurface_Inputs!$C$10)+Subsurface_Inputs!$C$11*(B33-AVERAGE($B$2:$B$242))</f>
        <v/>
      </c>
      <c r="G33" s="24">
        <f>B33-F33</f>
        <v/>
      </c>
      <c r="H33" s="24">
        <f>MIN(1,MAX(0,Subsurface_Inputs!$C$13*EXP(-0.5*((A33-Subsurface_Inputs!$C$14)/Subsurface_Inputs!$C$15)^2)+Subsurface_Inputs!$C$16*EXP(-0.5*((A33-Subsurface_Inputs!$C$17)/Subsurface_Inputs!$C$18)^2)))</f>
        <v/>
      </c>
      <c r="I33" s="24">
        <f>Subsurface_Inputs!$C$19+Subsurface_Inputs!$C$20*SIN(2*PI()*(A33-Subsurface_Inputs!$C$21)/Subsurface_Inputs!$C$22)-Subsurface_Inputs!$C$23*H33</f>
        <v/>
      </c>
      <c r="J33" s="24">
        <f>B33-I33</f>
        <v/>
      </c>
      <c r="K33" s="24">
        <f>Subsurface_Inputs!$C$25+Subsurface_Inputs!$C$26*SIN(2*PI()*(A33+Subsurface_Inputs!$C$27)/Subsurface_Inputs!$C$28)+Subsurface_Inputs!$C$29*COS(2*PI()*(A33-Subsurface_Inputs!$C$30)/Subsurface_Inputs!$C$31)-Subsurface_Inputs!$C$32*(B33-AVERAGE($B$2:$B$242))</f>
        <v/>
      </c>
      <c r="L33" s="24">
        <f>B33-K33</f>
        <v/>
      </c>
      <c r="M33" s="24">
        <f>2*Subsurface_Inputs!$C$34*F33/Subsurface_Inputs!$C$35*1000000</f>
        <v/>
      </c>
      <c r="N33" s="24">
        <f>2*Subsurface_Inputs!$C$34*I33/Subsurface_Inputs!$C$35*1000000</f>
        <v/>
      </c>
      <c r="O33" s="24">
        <f>2*Subsurface_Inputs!$C$34*K33/Subsurface_Inputs!$C$35*1000000</f>
        <v/>
      </c>
      <c r="P33" s="24">
        <f>Subsurface_Inputs!$C$37-2*Subsurface_Inputs!$C$36*(F33/1000)</f>
        <v/>
      </c>
      <c r="Q33" s="24">
        <f>Subsurface_Inputs!$C$38+Subsurface_Inputs!$C$39*H33-2*Subsurface_Inputs!$C$36*(I33/1000)</f>
        <v/>
      </c>
      <c r="R33" s="24">
        <f>Subsurface_Inputs!$C$40-2*Subsurface_Inputs!$C$36*(K33/1000)-Subsurface_Inputs!$C$41*ABS(L33-AVERAGE($L$2:$L$242))</f>
        <v/>
      </c>
      <c r="S33" s="24">
        <f>K33-AVERAGE($K$2:$K$242)</f>
        <v/>
      </c>
      <c r="T33" s="24">
        <f>K33/F33</f>
        <v/>
      </c>
      <c r="U33" s="25">
        <f>IF(H33&gt;=Subsurface_Inputs!$C$42,"Lens visible","Weak/no lens")</f>
        <v/>
      </c>
      <c r="V33" s="25">
        <f>IF(R33&gt;=W33,"Likely visible","Weak")</f>
        <v/>
      </c>
      <c r="W33" s="24">
        <f>Subsurface_Inputs!$C$43</f>
        <v/>
      </c>
      <c r="X33" s="24">
        <f>Q33-W33</f>
        <v/>
      </c>
      <c r="Y33" s="24">
        <f>R33-W33</f>
        <v/>
      </c>
      <c r="Z33" s="24">
        <f>MAX(Q33,R33)-W33</f>
        <v/>
      </c>
      <c r="AA33" s="24" t="n">
        <v>0</v>
      </c>
    </row>
    <row r="34">
      <c r="A34" s="24">
        <f>Model_Data!A34</f>
        <v/>
      </c>
      <c r="B34" s="24">
        <f>Model_Data!Y34</f>
        <v/>
      </c>
      <c r="C34" s="24">
        <f>Model_Data!X34</f>
        <v/>
      </c>
      <c r="D34" s="24">
        <f>Model_Data!B34</f>
        <v/>
      </c>
      <c r="E34" s="24">
        <f>Inputs!$C$6</f>
        <v/>
      </c>
      <c r="F34" s="24">
        <f>Subsurface_Inputs!$C$5+Subsurface_Inputs!$C$6*SIN(2*PI()*(A34+Subsurface_Inputs!$C$7)/Subsurface_Inputs!$C$8)+Subsurface_Inputs!$C$9*COS(2*PI()*A34/Subsurface_Inputs!$C$10)+Subsurface_Inputs!$C$11*(B34-AVERAGE($B$2:$B$242))</f>
        <v/>
      </c>
      <c r="G34" s="24">
        <f>B34-F34</f>
        <v/>
      </c>
      <c r="H34" s="24">
        <f>MIN(1,MAX(0,Subsurface_Inputs!$C$13*EXP(-0.5*((A34-Subsurface_Inputs!$C$14)/Subsurface_Inputs!$C$15)^2)+Subsurface_Inputs!$C$16*EXP(-0.5*((A34-Subsurface_Inputs!$C$17)/Subsurface_Inputs!$C$18)^2)))</f>
        <v/>
      </c>
      <c r="I34" s="24">
        <f>Subsurface_Inputs!$C$19+Subsurface_Inputs!$C$20*SIN(2*PI()*(A34-Subsurface_Inputs!$C$21)/Subsurface_Inputs!$C$22)-Subsurface_Inputs!$C$23*H34</f>
        <v/>
      </c>
      <c r="J34" s="24">
        <f>B34-I34</f>
        <v/>
      </c>
      <c r="K34" s="24">
        <f>Subsurface_Inputs!$C$25+Subsurface_Inputs!$C$26*SIN(2*PI()*(A34+Subsurface_Inputs!$C$27)/Subsurface_Inputs!$C$28)+Subsurface_Inputs!$C$29*COS(2*PI()*(A34-Subsurface_Inputs!$C$30)/Subsurface_Inputs!$C$31)-Subsurface_Inputs!$C$32*(B34-AVERAGE($B$2:$B$242))</f>
        <v/>
      </c>
      <c r="L34" s="24">
        <f>B34-K34</f>
        <v/>
      </c>
      <c r="M34" s="24">
        <f>2*Subsurface_Inputs!$C$34*F34/Subsurface_Inputs!$C$35*1000000</f>
        <v/>
      </c>
      <c r="N34" s="24">
        <f>2*Subsurface_Inputs!$C$34*I34/Subsurface_Inputs!$C$35*1000000</f>
        <v/>
      </c>
      <c r="O34" s="24">
        <f>2*Subsurface_Inputs!$C$34*K34/Subsurface_Inputs!$C$35*1000000</f>
        <v/>
      </c>
      <c r="P34" s="24">
        <f>Subsurface_Inputs!$C$37-2*Subsurface_Inputs!$C$36*(F34/1000)</f>
        <v/>
      </c>
      <c r="Q34" s="24">
        <f>Subsurface_Inputs!$C$38+Subsurface_Inputs!$C$39*H34-2*Subsurface_Inputs!$C$36*(I34/1000)</f>
        <v/>
      </c>
      <c r="R34" s="24">
        <f>Subsurface_Inputs!$C$40-2*Subsurface_Inputs!$C$36*(K34/1000)-Subsurface_Inputs!$C$41*ABS(L34-AVERAGE($L$2:$L$242))</f>
        <v/>
      </c>
      <c r="S34" s="24">
        <f>K34-AVERAGE($K$2:$K$242)</f>
        <v/>
      </c>
      <c r="T34" s="24">
        <f>K34/F34</f>
        <v/>
      </c>
      <c r="U34" s="25">
        <f>IF(H34&gt;=Subsurface_Inputs!$C$42,"Lens visible","Weak/no lens")</f>
        <v/>
      </c>
      <c r="V34" s="25">
        <f>IF(R34&gt;=W34,"Likely visible","Weak")</f>
        <v/>
      </c>
      <c r="W34" s="24">
        <f>Subsurface_Inputs!$C$43</f>
        <v/>
      </c>
      <c r="X34" s="24">
        <f>Q34-W34</f>
        <v/>
      </c>
      <c r="Y34" s="24">
        <f>R34-W34</f>
        <v/>
      </c>
      <c r="Z34" s="24">
        <f>MAX(Q34,R34)-W34</f>
        <v/>
      </c>
      <c r="AA34" s="24" t="n">
        <v>0</v>
      </c>
    </row>
    <row r="35">
      <c r="A35" s="24">
        <f>Model_Data!A35</f>
        <v/>
      </c>
      <c r="B35" s="24">
        <f>Model_Data!Y35</f>
        <v/>
      </c>
      <c r="C35" s="24">
        <f>Model_Data!X35</f>
        <v/>
      </c>
      <c r="D35" s="24">
        <f>Model_Data!B35</f>
        <v/>
      </c>
      <c r="E35" s="24">
        <f>Inputs!$C$6</f>
        <v/>
      </c>
      <c r="F35" s="24">
        <f>Subsurface_Inputs!$C$5+Subsurface_Inputs!$C$6*SIN(2*PI()*(A35+Subsurface_Inputs!$C$7)/Subsurface_Inputs!$C$8)+Subsurface_Inputs!$C$9*COS(2*PI()*A35/Subsurface_Inputs!$C$10)+Subsurface_Inputs!$C$11*(B35-AVERAGE($B$2:$B$242))</f>
        <v/>
      </c>
      <c r="G35" s="24">
        <f>B35-F35</f>
        <v/>
      </c>
      <c r="H35" s="24">
        <f>MIN(1,MAX(0,Subsurface_Inputs!$C$13*EXP(-0.5*((A35-Subsurface_Inputs!$C$14)/Subsurface_Inputs!$C$15)^2)+Subsurface_Inputs!$C$16*EXP(-0.5*((A35-Subsurface_Inputs!$C$17)/Subsurface_Inputs!$C$18)^2)))</f>
        <v/>
      </c>
      <c r="I35" s="24">
        <f>Subsurface_Inputs!$C$19+Subsurface_Inputs!$C$20*SIN(2*PI()*(A35-Subsurface_Inputs!$C$21)/Subsurface_Inputs!$C$22)-Subsurface_Inputs!$C$23*H35</f>
        <v/>
      </c>
      <c r="J35" s="24">
        <f>B35-I35</f>
        <v/>
      </c>
      <c r="K35" s="24">
        <f>Subsurface_Inputs!$C$25+Subsurface_Inputs!$C$26*SIN(2*PI()*(A35+Subsurface_Inputs!$C$27)/Subsurface_Inputs!$C$28)+Subsurface_Inputs!$C$29*COS(2*PI()*(A35-Subsurface_Inputs!$C$30)/Subsurface_Inputs!$C$31)-Subsurface_Inputs!$C$32*(B35-AVERAGE($B$2:$B$242))</f>
        <v/>
      </c>
      <c r="L35" s="24">
        <f>B35-K35</f>
        <v/>
      </c>
      <c r="M35" s="24">
        <f>2*Subsurface_Inputs!$C$34*F35/Subsurface_Inputs!$C$35*1000000</f>
        <v/>
      </c>
      <c r="N35" s="24">
        <f>2*Subsurface_Inputs!$C$34*I35/Subsurface_Inputs!$C$35*1000000</f>
        <v/>
      </c>
      <c r="O35" s="24">
        <f>2*Subsurface_Inputs!$C$34*K35/Subsurface_Inputs!$C$35*1000000</f>
        <v/>
      </c>
      <c r="P35" s="24">
        <f>Subsurface_Inputs!$C$37-2*Subsurface_Inputs!$C$36*(F35/1000)</f>
        <v/>
      </c>
      <c r="Q35" s="24">
        <f>Subsurface_Inputs!$C$38+Subsurface_Inputs!$C$39*H35-2*Subsurface_Inputs!$C$36*(I35/1000)</f>
        <v/>
      </c>
      <c r="R35" s="24">
        <f>Subsurface_Inputs!$C$40-2*Subsurface_Inputs!$C$36*(K35/1000)-Subsurface_Inputs!$C$41*ABS(L35-AVERAGE($L$2:$L$242))</f>
        <v/>
      </c>
      <c r="S35" s="24">
        <f>K35-AVERAGE($K$2:$K$242)</f>
        <v/>
      </c>
      <c r="T35" s="24">
        <f>K35/F35</f>
        <v/>
      </c>
      <c r="U35" s="25">
        <f>IF(H35&gt;=Subsurface_Inputs!$C$42,"Lens visible","Weak/no lens")</f>
        <v/>
      </c>
      <c r="V35" s="25">
        <f>IF(R35&gt;=W35,"Likely visible","Weak")</f>
        <v/>
      </c>
      <c r="W35" s="24">
        <f>Subsurface_Inputs!$C$43</f>
        <v/>
      </c>
      <c r="X35" s="24">
        <f>Q35-W35</f>
        <v/>
      </c>
      <c r="Y35" s="24">
        <f>R35-W35</f>
        <v/>
      </c>
      <c r="Z35" s="24">
        <f>MAX(Q35,R35)-W35</f>
        <v/>
      </c>
      <c r="AA35" s="24" t="n">
        <v>0</v>
      </c>
    </row>
    <row r="36">
      <c r="A36" s="24">
        <f>Model_Data!A36</f>
        <v/>
      </c>
      <c r="B36" s="24">
        <f>Model_Data!Y36</f>
        <v/>
      </c>
      <c r="C36" s="24">
        <f>Model_Data!X36</f>
        <v/>
      </c>
      <c r="D36" s="24">
        <f>Model_Data!B36</f>
        <v/>
      </c>
      <c r="E36" s="24">
        <f>Inputs!$C$6</f>
        <v/>
      </c>
      <c r="F36" s="24">
        <f>Subsurface_Inputs!$C$5+Subsurface_Inputs!$C$6*SIN(2*PI()*(A36+Subsurface_Inputs!$C$7)/Subsurface_Inputs!$C$8)+Subsurface_Inputs!$C$9*COS(2*PI()*A36/Subsurface_Inputs!$C$10)+Subsurface_Inputs!$C$11*(B36-AVERAGE($B$2:$B$242))</f>
        <v/>
      </c>
      <c r="G36" s="24">
        <f>B36-F36</f>
        <v/>
      </c>
      <c r="H36" s="24">
        <f>MIN(1,MAX(0,Subsurface_Inputs!$C$13*EXP(-0.5*((A36-Subsurface_Inputs!$C$14)/Subsurface_Inputs!$C$15)^2)+Subsurface_Inputs!$C$16*EXP(-0.5*((A36-Subsurface_Inputs!$C$17)/Subsurface_Inputs!$C$18)^2)))</f>
        <v/>
      </c>
      <c r="I36" s="24">
        <f>Subsurface_Inputs!$C$19+Subsurface_Inputs!$C$20*SIN(2*PI()*(A36-Subsurface_Inputs!$C$21)/Subsurface_Inputs!$C$22)-Subsurface_Inputs!$C$23*H36</f>
        <v/>
      </c>
      <c r="J36" s="24">
        <f>B36-I36</f>
        <v/>
      </c>
      <c r="K36" s="24">
        <f>Subsurface_Inputs!$C$25+Subsurface_Inputs!$C$26*SIN(2*PI()*(A36+Subsurface_Inputs!$C$27)/Subsurface_Inputs!$C$28)+Subsurface_Inputs!$C$29*COS(2*PI()*(A36-Subsurface_Inputs!$C$30)/Subsurface_Inputs!$C$31)-Subsurface_Inputs!$C$32*(B36-AVERAGE($B$2:$B$242))</f>
        <v/>
      </c>
      <c r="L36" s="24">
        <f>B36-K36</f>
        <v/>
      </c>
      <c r="M36" s="24">
        <f>2*Subsurface_Inputs!$C$34*F36/Subsurface_Inputs!$C$35*1000000</f>
        <v/>
      </c>
      <c r="N36" s="24">
        <f>2*Subsurface_Inputs!$C$34*I36/Subsurface_Inputs!$C$35*1000000</f>
        <v/>
      </c>
      <c r="O36" s="24">
        <f>2*Subsurface_Inputs!$C$34*K36/Subsurface_Inputs!$C$35*1000000</f>
        <v/>
      </c>
      <c r="P36" s="24">
        <f>Subsurface_Inputs!$C$37-2*Subsurface_Inputs!$C$36*(F36/1000)</f>
        <v/>
      </c>
      <c r="Q36" s="24">
        <f>Subsurface_Inputs!$C$38+Subsurface_Inputs!$C$39*H36-2*Subsurface_Inputs!$C$36*(I36/1000)</f>
        <v/>
      </c>
      <c r="R36" s="24">
        <f>Subsurface_Inputs!$C$40-2*Subsurface_Inputs!$C$36*(K36/1000)-Subsurface_Inputs!$C$41*ABS(L36-AVERAGE($L$2:$L$242))</f>
        <v/>
      </c>
      <c r="S36" s="24">
        <f>K36-AVERAGE($K$2:$K$242)</f>
        <v/>
      </c>
      <c r="T36" s="24">
        <f>K36/F36</f>
        <v/>
      </c>
      <c r="U36" s="25">
        <f>IF(H36&gt;=Subsurface_Inputs!$C$42,"Lens visible","Weak/no lens")</f>
        <v/>
      </c>
      <c r="V36" s="25">
        <f>IF(R36&gt;=W36,"Likely visible","Weak")</f>
        <v/>
      </c>
      <c r="W36" s="24">
        <f>Subsurface_Inputs!$C$43</f>
        <v/>
      </c>
      <c r="X36" s="24">
        <f>Q36-W36</f>
        <v/>
      </c>
      <c r="Y36" s="24">
        <f>R36-W36</f>
        <v/>
      </c>
      <c r="Z36" s="24">
        <f>MAX(Q36,R36)-W36</f>
        <v/>
      </c>
      <c r="AA36" s="24" t="n">
        <v>0</v>
      </c>
    </row>
    <row r="37">
      <c r="A37" s="24">
        <f>Model_Data!A37</f>
        <v/>
      </c>
      <c r="B37" s="24">
        <f>Model_Data!Y37</f>
        <v/>
      </c>
      <c r="C37" s="24">
        <f>Model_Data!X37</f>
        <v/>
      </c>
      <c r="D37" s="24">
        <f>Model_Data!B37</f>
        <v/>
      </c>
      <c r="E37" s="24">
        <f>Inputs!$C$6</f>
        <v/>
      </c>
      <c r="F37" s="24">
        <f>Subsurface_Inputs!$C$5+Subsurface_Inputs!$C$6*SIN(2*PI()*(A37+Subsurface_Inputs!$C$7)/Subsurface_Inputs!$C$8)+Subsurface_Inputs!$C$9*COS(2*PI()*A37/Subsurface_Inputs!$C$10)+Subsurface_Inputs!$C$11*(B37-AVERAGE($B$2:$B$242))</f>
        <v/>
      </c>
      <c r="G37" s="24">
        <f>B37-F37</f>
        <v/>
      </c>
      <c r="H37" s="24">
        <f>MIN(1,MAX(0,Subsurface_Inputs!$C$13*EXP(-0.5*((A37-Subsurface_Inputs!$C$14)/Subsurface_Inputs!$C$15)^2)+Subsurface_Inputs!$C$16*EXP(-0.5*((A37-Subsurface_Inputs!$C$17)/Subsurface_Inputs!$C$18)^2)))</f>
        <v/>
      </c>
      <c r="I37" s="24">
        <f>Subsurface_Inputs!$C$19+Subsurface_Inputs!$C$20*SIN(2*PI()*(A37-Subsurface_Inputs!$C$21)/Subsurface_Inputs!$C$22)-Subsurface_Inputs!$C$23*H37</f>
        <v/>
      </c>
      <c r="J37" s="24">
        <f>B37-I37</f>
        <v/>
      </c>
      <c r="K37" s="24">
        <f>Subsurface_Inputs!$C$25+Subsurface_Inputs!$C$26*SIN(2*PI()*(A37+Subsurface_Inputs!$C$27)/Subsurface_Inputs!$C$28)+Subsurface_Inputs!$C$29*COS(2*PI()*(A37-Subsurface_Inputs!$C$30)/Subsurface_Inputs!$C$31)-Subsurface_Inputs!$C$32*(B37-AVERAGE($B$2:$B$242))</f>
        <v/>
      </c>
      <c r="L37" s="24">
        <f>B37-K37</f>
        <v/>
      </c>
      <c r="M37" s="24">
        <f>2*Subsurface_Inputs!$C$34*F37/Subsurface_Inputs!$C$35*1000000</f>
        <v/>
      </c>
      <c r="N37" s="24">
        <f>2*Subsurface_Inputs!$C$34*I37/Subsurface_Inputs!$C$35*1000000</f>
        <v/>
      </c>
      <c r="O37" s="24">
        <f>2*Subsurface_Inputs!$C$34*K37/Subsurface_Inputs!$C$35*1000000</f>
        <v/>
      </c>
      <c r="P37" s="24">
        <f>Subsurface_Inputs!$C$37-2*Subsurface_Inputs!$C$36*(F37/1000)</f>
        <v/>
      </c>
      <c r="Q37" s="24">
        <f>Subsurface_Inputs!$C$38+Subsurface_Inputs!$C$39*H37-2*Subsurface_Inputs!$C$36*(I37/1000)</f>
        <v/>
      </c>
      <c r="R37" s="24">
        <f>Subsurface_Inputs!$C$40-2*Subsurface_Inputs!$C$36*(K37/1000)-Subsurface_Inputs!$C$41*ABS(L37-AVERAGE($L$2:$L$242))</f>
        <v/>
      </c>
      <c r="S37" s="24">
        <f>K37-AVERAGE($K$2:$K$242)</f>
        <v/>
      </c>
      <c r="T37" s="24">
        <f>K37/F37</f>
        <v/>
      </c>
      <c r="U37" s="25">
        <f>IF(H37&gt;=Subsurface_Inputs!$C$42,"Lens visible","Weak/no lens")</f>
        <v/>
      </c>
      <c r="V37" s="25">
        <f>IF(R37&gt;=W37,"Likely visible","Weak")</f>
        <v/>
      </c>
      <c r="W37" s="24">
        <f>Subsurface_Inputs!$C$43</f>
        <v/>
      </c>
      <c r="X37" s="24">
        <f>Q37-W37</f>
        <v/>
      </c>
      <c r="Y37" s="24">
        <f>R37-W37</f>
        <v/>
      </c>
      <c r="Z37" s="24">
        <f>MAX(Q37,R37)-W37</f>
        <v/>
      </c>
      <c r="AA37" s="24" t="n">
        <v>0</v>
      </c>
    </row>
    <row r="38">
      <c r="A38" s="24">
        <f>Model_Data!A38</f>
        <v/>
      </c>
      <c r="B38" s="24">
        <f>Model_Data!Y38</f>
        <v/>
      </c>
      <c r="C38" s="24">
        <f>Model_Data!X38</f>
        <v/>
      </c>
      <c r="D38" s="24">
        <f>Model_Data!B38</f>
        <v/>
      </c>
      <c r="E38" s="24">
        <f>Inputs!$C$6</f>
        <v/>
      </c>
      <c r="F38" s="24">
        <f>Subsurface_Inputs!$C$5+Subsurface_Inputs!$C$6*SIN(2*PI()*(A38+Subsurface_Inputs!$C$7)/Subsurface_Inputs!$C$8)+Subsurface_Inputs!$C$9*COS(2*PI()*A38/Subsurface_Inputs!$C$10)+Subsurface_Inputs!$C$11*(B38-AVERAGE($B$2:$B$242))</f>
        <v/>
      </c>
      <c r="G38" s="24">
        <f>B38-F38</f>
        <v/>
      </c>
      <c r="H38" s="24">
        <f>MIN(1,MAX(0,Subsurface_Inputs!$C$13*EXP(-0.5*((A38-Subsurface_Inputs!$C$14)/Subsurface_Inputs!$C$15)^2)+Subsurface_Inputs!$C$16*EXP(-0.5*((A38-Subsurface_Inputs!$C$17)/Subsurface_Inputs!$C$18)^2)))</f>
        <v/>
      </c>
      <c r="I38" s="24">
        <f>Subsurface_Inputs!$C$19+Subsurface_Inputs!$C$20*SIN(2*PI()*(A38-Subsurface_Inputs!$C$21)/Subsurface_Inputs!$C$22)-Subsurface_Inputs!$C$23*H38</f>
        <v/>
      </c>
      <c r="J38" s="24">
        <f>B38-I38</f>
        <v/>
      </c>
      <c r="K38" s="24">
        <f>Subsurface_Inputs!$C$25+Subsurface_Inputs!$C$26*SIN(2*PI()*(A38+Subsurface_Inputs!$C$27)/Subsurface_Inputs!$C$28)+Subsurface_Inputs!$C$29*COS(2*PI()*(A38-Subsurface_Inputs!$C$30)/Subsurface_Inputs!$C$31)-Subsurface_Inputs!$C$32*(B38-AVERAGE($B$2:$B$242))</f>
        <v/>
      </c>
      <c r="L38" s="24">
        <f>B38-K38</f>
        <v/>
      </c>
      <c r="M38" s="24">
        <f>2*Subsurface_Inputs!$C$34*F38/Subsurface_Inputs!$C$35*1000000</f>
        <v/>
      </c>
      <c r="N38" s="24">
        <f>2*Subsurface_Inputs!$C$34*I38/Subsurface_Inputs!$C$35*1000000</f>
        <v/>
      </c>
      <c r="O38" s="24">
        <f>2*Subsurface_Inputs!$C$34*K38/Subsurface_Inputs!$C$35*1000000</f>
        <v/>
      </c>
      <c r="P38" s="24">
        <f>Subsurface_Inputs!$C$37-2*Subsurface_Inputs!$C$36*(F38/1000)</f>
        <v/>
      </c>
      <c r="Q38" s="24">
        <f>Subsurface_Inputs!$C$38+Subsurface_Inputs!$C$39*H38-2*Subsurface_Inputs!$C$36*(I38/1000)</f>
        <v/>
      </c>
      <c r="R38" s="24">
        <f>Subsurface_Inputs!$C$40-2*Subsurface_Inputs!$C$36*(K38/1000)-Subsurface_Inputs!$C$41*ABS(L38-AVERAGE($L$2:$L$242))</f>
        <v/>
      </c>
      <c r="S38" s="24">
        <f>K38-AVERAGE($K$2:$K$242)</f>
        <v/>
      </c>
      <c r="T38" s="24">
        <f>K38/F38</f>
        <v/>
      </c>
      <c r="U38" s="25">
        <f>IF(H38&gt;=Subsurface_Inputs!$C$42,"Lens visible","Weak/no lens")</f>
        <v/>
      </c>
      <c r="V38" s="25">
        <f>IF(R38&gt;=W38,"Likely visible","Weak")</f>
        <v/>
      </c>
      <c r="W38" s="24">
        <f>Subsurface_Inputs!$C$43</f>
        <v/>
      </c>
      <c r="X38" s="24">
        <f>Q38-W38</f>
        <v/>
      </c>
      <c r="Y38" s="24">
        <f>R38-W38</f>
        <v/>
      </c>
      <c r="Z38" s="24">
        <f>MAX(Q38,R38)-W38</f>
        <v/>
      </c>
      <c r="AA38" s="24" t="n">
        <v>0</v>
      </c>
    </row>
    <row r="39">
      <c r="A39" s="24">
        <f>Model_Data!A39</f>
        <v/>
      </c>
      <c r="B39" s="24">
        <f>Model_Data!Y39</f>
        <v/>
      </c>
      <c r="C39" s="24">
        <f>Model_Data!X39</f>
        <v/>
      </c>
      <c r="D39" s="24">
        <f>Model_Data!B39</f>
        <v/>
      </c>
      <c r="E39" s="24">
        <f>Inputs!$C$6</f>
        <v/>
      </c>
      <c r="F39" s="24">
        <f>Subsurface_Inputs!$C$5+Subsurface_Inputs!$C$6*SIN(2*PI()*(A39+Subsurface_Inputs!$C$7)/Subsurface_Inputs!$C$8)+Subsurface_Inputs!$C$9*COS(2*PI()*A39/Subsurface_Inputs!$C$10)+Subsurface_Inputs!$C$11*(B39-AVERAGE($B$2:$B$242))</f>
        <v/>
      </c>
      <c r="G39" s="24">
        <f>B39-F39</f>
        <v/>
      </c>
      <c r="H39" s="24">
        <f>MIN(1,MAX(0,Subsurface_Inputs!$C$13*EXP(-0.5*((A39-Subsurface_Inputs!$C$14)/Subsurface_Inputs!$C$15)^2)+Subsurface_Inputs!$C$16*EXP(-0.5*((A39-Subsurface_Inputs!$C$17)/Subsurface_Inputs!$C$18)^2)))</f>
        <v/>
      </c>
      <c r="I39" s="24">
        <f>Subsurface_Inputs!$C$19+Subsurface_Inputs!$C$20*SIN(2*PI()*(A39-Subsurface_Inputs!$C$21)/Subsurface_Inputs!$C$22)-Subsurface_Inputs!$C$23*H39</f>
        <v/>
      </c>
      <c r="J39" s="24">
        <f>B39-I39</f>
        <v/>
      </c>
      <c r="K39" s="24">
        <f>Subsurface_Inputs!$C$25+Subsurface_Inputs!$C$26*SIN(2*PI()*(A39+Subsurface_Inputs!$C$27)/Subsurface_Inputs!$C$28)+Subsurface_Inputs!$C$29*COS(2*PI()*(A39-Subsurface_Inputs!$C$30)/Subsurface_Inputs!$C$31)-Subsurface_Inputs!$C$32*(B39-AVERAGE($B$2:$B$242))</f>
        <v/>
      </c>
      <c r="L39" s="24">
        <f>B39-K39</f>
        <v/>
      </c>
      <c r="M39" s="24">
        <f>2*Subsurface_Inputs!$C$34*F39/Subsurface_Inputs!$C$35*1000000</f>
        <v/>
      </c>
      <c r="N39" s="24">
        <f>2*Subsurface_Inputs!$C$34*I39/Subsurface_Inputs!$C$35*1000000</f>
        <v/>
      </c>
      <c r="O39" s="24">
        <f>2*Subsurface_Inputs!$C$34*K39/Subsurface_Inputs!$C$35*1000000</f>
        <v/>
      </c>
      <c r="P39" s="24">
        <f>Subsurface_Inputs!$C$37-2*Subsurface_Inputs!$C$36*(F39/1000)</f>
        <v/>
      </c>
      <c r="Q39" s="24">
        <f>Subsurface_Inputs!$C$38+Subsurface_Inputs!$C$39*H39-2*Subsurface_Inputs!$C$36*(I39/1000)</f>
        <v/>
      </c>
      <c r="R39" s="24">
        <f>Subsurface_Inputs!$C$40-2*Subsurface_Inputs!$C$36*(K39/1000)-Subsurface_Inputs!$C$41*ABS(L39-AVERAGE($L$2:$L$242))</f>
        <v/>
      </c>
      <c r="S39" s="24">
        <f>K39-AVERAGE($K$2:$K$242)</f>
        <v/>
      </c>
      <c r="T39" s="24">
        <f>K39/F39</f>
        <v/>
      </c>
      <c r="U39" s="25">
        <f>IF(H39&gt;=Subsurface_Inputs!$C$42,"Lens visible","Weak/no lens")</f>
        <v/>
      </c>
      <c r="V39" s="25">
        <f>IF(R39&gt;=W39,"Likely visible","Weak")</f>
        <v/>
      </c>
      <c r="W39" s="24">
        <f>Subsurface_Inputs!$C$43</f>
        <v/>
      </c>
      <c r="X39" s="24">
        <f>Q39-W39</f>
        <v/>
      </c>
      <c r="Y39" s="24">
        <f>R39-W39</f>
        <v/>
      </c>
      <c r="Z39" s="24">
        <f>MAX(Q39,R39)-W39</f>
        <v/>
      </c>
      <c r="AA39" s="24" t="n">
        <v>0</v>
      </c>
    </row>
    <row r="40">
      <c r="A40" s="24">
        <f>Model_Data!A40</f>
        <v/>
      </c>
      <c r="B40" s="24">
        <f>Model_Data!Y40</f>
        <v/>
      </c>
      <c r="C40" s="24">
        <f>Model_Data!X40</f>
        <v/>
      </c>
      <c r="D40" s="24">
        <f>Model_Data!B40</f>
        <v/>
      </c>
      <c r="E40" s="24">
        <f>Inputs!$C$6</f>
        <v/>
      </c>
      <c r="F40" s="24">
        <f>Subsurface_Inputs!$C$5+Subsurface_Inputs!$C$6*SIN(2*PI()*(A40+Subsurface_Inputs!$C$7)/Subsurface_Inputs!$C$8)+Subsurface_Inputs!$C$9*COS(2*PI()*A40/Subsurface_Inputs!$C$10)+Subsurface_Inputs!$C$11*(B40-AVERAGE($B$2:$B$242))</f>
        <v/>
      </c>
      <c r="G40" s="24">
        <f>B40-F40</f>
        <v/>
      </c>
      <c r="H40" s="24">
        <f>MIN(1,MAX(0,Subsurface_Inputs!$C$13*EXP(-0.5*((A40-Subsurface_Inputs!$C$14)/Subsurface_Inputs!$C$15)^2)+Subsurface_Inputs!$C$16*EXP(-0.5*((A40-Subsurface_Inputs!$C$17)/Subsurface_Inputs!$C$18)^2)))</f>
        <v/>
      </c>
      <c r="I40" s="24">
        <f>Subsurface_Inputs!$C$19+Subsurface_Inputs!$C$20*SIN(2*PI()*(A40-Subsurface_Inputs!$C$21)/Subsurface_Inputs!$C$22)-Subsurface_Inputs!$C$23*H40</f>
        <v/>
      </c>
      <c r="J40" s="24">
        <f>B40-I40</f>
        <v/>
      </c>
      <c r="K40" s="24">
        <f>Subsurface_Inputs!$C$25+Subsurface_Inputs!$C$26*SIN(2*PI()*(A40+Subsurface_Inputs!$C$27)/Subsurface_Inputs!$C$28)+Subsurface_Inputs!$C$29*COS(2*PI()*(A40-Subsurface_Inputs!$C$30)/Subsurface_Inputs!$C$31)-Subsurface_Inputs!$C$32*(B40-AVERAGE($B$2:$B$242))</f>
        <v/>
      </c>
      <c r="L40" s="24">
        <f>B40-K40</f>
        <v/>
      </c>
      <c r="M40" s="24">
        <f>2*Subsurface_Inputs!$C$34*F40/Subsurface_Inputs!$C$35*1000000</f>
        <v/>
      </c>
      <c r="N40" s="24">
        <f>2*Subsurface_Inputs!$C$34*I40/Subsurface_Inputs!$C$35*1000000</f>
        <v/>
      </c>
      <c r="O40" s="24">
        <f>2*Subsurface_Inputs!$C$34*K40/Subsurface_Inputs!$C$35*1000000</f>
        <v/>
      </c>
      <c r="P40" s="24">
        <f>Subsurface_Inputs!$C$37-2*Subsurface_Inputs!$C$36*(F40/1000)</f>
        <v/>
      </c>
      <c r="Q40" s="24">
        <f>Subsurface_Inputs!$C$38+Subsurface_Inputs!$C$39*H40-2*Subsurface_Inputs!$C$36*(I40/1000)</f>
        <v/>
      </c>
      <c r="R40" s="24">
        <f>Subsurface_Inputs!$C$40-2*Subsurface_Inputs!$C$36*(K40/1000)-Subsurface_Inputs!$C$41*ABS(L40-AVERAGE($L$2:$L$242))</f>
        <v/>
      </c>
      <c r="S40" s="24">
        <f>K40-AVERAGE($K$2:$K$242)</f>
        <v/>
      </c>
      <c r="T40" s="24">
        <f>K40/F40</f>
        <v/>
      </c>
      <c r="U40" s="25">
        <f>IF(H40&gt;=Subsurface_Inputs!$C$42,"Lens visible","Weak/no lens")</f>
        <v/>
      </c>
      <c r="V40" s="25">
        <f>IF(R40&gt;=W40,"Likely visible","Weak")</f>
        <v/>
      </c>
      <c r="W40" s="24">
        <f>Subsurface_Inputs!$C$43</f>
        <v/>
      </c>
      <c r="X40" s="24">
        <f>Q40-W40</f>
        <v/>
      </c>
      <c r="Y40" s="24">
        <f>R40-W40</f>
        <v/>
      </c>
      <c r="Z40" s="24">
        <f>MAX(Q40,R40)-W40</f>
        <v/>
      </c>
      <c r="AA40" s="24" t="n">
        <v>0</v>
      </c>
    </row>
    <row r="41">
      <c r="A41" s="24">
        <f>Model_Data!A41</f>
        <v/>
      </c>
      <c r="B41" s="24">
        <f>Model_Data!Y41</f>
        <v/>
      </c>
      <c r="C41" s="24">
        <f>Model_Data!X41</f>
        <v/>
      </c>
      <c r="D41" s="24">
        <f>Model_Data!B41</f>
        <v/>
      </c>
      <c r="E41" s="24">
        <f>Inputs!$C$6</f>
        <v/>
      </c>
      <c r="F41" s="24">
        <f>Subsurface_Inputs!$C$5+Subsurface_Inputs!$C$6*SIN(2*PI()*(A41+Subsurface_Inputs!$C$7)/Subsurface_Inputs!$C$8)+Subsurface_Inputs!$C$9*COS(2*PI()*A41/Subsurface_Inputs!$C$10)+Subsurface_Inputs!$C$11*(B41-AVERAGE($B$2:$B$242))</f>
        <v/>
      </c>
      <c r="G41" s="24">
        <f>B41-F41</f>
        <v/>
      </c>
      <c r="H41" s="24">
        <f>MIN(1,MAX(0,Subsurface_Inputs!$C$13*EXP(-0.5*((A41-Subsurface_Inputs!$C$14)/Subsurface_Inputs!$C$15)^2)+Subsurface_Inputs!$C$16*EXP(-0.5*((A41-Subsurface_Inputs!$C$17)/Subsurface_Inputs!$C$18)^2)))</f>
        <v/>
      </c>
      <c r="I41" s="24">
        <f>Subsurface_Inputs!$C$19+Subsurface_Inputs!$C$20*SIN(2*PI()*(A41-Subsurface_Inputs!$C$21)/Subsurface_Inputs!$C$22)-Subsurface_Inputs!$C$23*H41</f>
        <v/>
      </c>
      <c r="J41" s="24">
        <f>B41-I41</f>
        <v/>
      </c>
      <c r="K41" s="24">
        <f>Subsurface_Inputs!$C$25+Subsurface_Inputs!$C$26*SIN(2*PI()*(A41+Subsurface_Inputs!$C$27)/Subsurface_Inputs!$C$28)+Subsurface_Inputs!$C$29*COS(2*PI()*(A41-Subsurface_Inputs!$C$30)/Subsurface_Inputs!$C$31)-Subsurface_Inputs!$C$32*(B41-AVERAGE($B$2:$B$242))</f>
        <v/>
      </c>
      <c r="L41" s="24">
        <f>B41-K41</f>
        <v/>
      </c>
      <c r="M41" s="24">
        <f>2*Subsurface_Inputs!$C$34*F41/Subsurface_Inputs!$C$35*1000000</f>
        <v/>
      </c>
      <c r="N41" s="24">
        <f>2*Subsurface_Inputs!$C$34*I41/Subsurface_Inputs!$C$35*1000000</f>
        <v/>
      </c>
      <c r="O41" s="24">
        <f>2*Subsurface_Inputs!$C$34*K41/Subsurface_Inputs!$C$35*1000000</f>
        <v/>
      </c>
      <c r="P41" s="24">
        <f>Subsurface_Inputs!$C$37-2*Subsurface_Inputs!$C$36*(F41/1000)</f>
        <v/>
      </c>
      <c r="Q41" s="24">
        <f>Subsurface_Inputs!$C$38+Subsurface_Inputs!$C$39*H41-2*Subsurface_Inputs!$C$36*(I41/1000)</f>
        <v/>
      </c>
      <c r="R41" s="24">
        <f>Subsurface_Inputs!$C$40-2*Subsurface_Inputs!$C$36*(K41/1000)-Subsurface_Inputs!$C$41*ABS(L41-AVERAGE($L$2:$L$242))</f>
        <v/>
      </c>
      <c r="S41" s="24">
        <f>K41-AVERAGE($K$2:$K$242)</f>
        <v/>
      </c>
      <c r="T41" s="24">
        <f>K41/F41</f>
        <v/>
      </c>
      <c r="U41" s="25">
        <f>IF(H41&gt;=Subsurface_Inputs!$C$42,"Lens visible","Weak/no lens")</f>
        <v/>
      </c>
      <c r="V41" s="25">
        <f>IF(R41&gt;=W41,"Likely visible","Weak")</f>
        <v/>
      </c>
      <c r="W41" s="24">
        <f>Subsurface_Inputs!$C$43</f>
        <v/>
      </c>
      <c r="X41" s="24">
        <f>Q41-W41</f>
        <v/>
      </c>
      <c r="Y41" s="24">
        <f>R41-W41</f>
        <v/>
      </c>
      <c r="Z41" s="24">
        <f>MAX(Q41,R41)-W41</f>
        <v/>
      </c>
      <c r="AA41" s="24" t="n">
        <v>0</v>
      </c>
    </row>
    <row r="42">
      <c r="A42" s="24">
        <f>Model_Data!A42</f>
        <v/>
      </c>
      <c r="B42" s="24">
        <f>Model_Data!Y42</f>
        <v/>
      </c>
      <c r="C42" s="24">
        <f>Model_Data!X42</f>
        <v/>
      </c>
      <c r="D42" s="24">
        <f>Model_Data!B42</f>
        <v/>
      </c>
      <c r="E42" s="24">
        <f>Inputs!$C$6</f>
        <v/>
      </c>
      <c r="F42" s="24">
        <f>Subsurface_Inputs!$C$5+Subsurface_Inputs!$C$6*SIN(2*PI()*(A42+Subsurface_Inputs!$C$7)/Subsurface_Inputs!$C$8)+Subsurface_Inputs!$C$9*COS(2*PI()*A42/Subsurface_Inputs!$C$10)+Subsurface_Inputs!$C$11*(B42-AVERAGE($B$2:$B$242))</f>
        <v/>
      </c>
      <c r="G42" s="24">
        <f>B42-F42</f>
        <v/>
      </c>
      <c r="H42" s="24">
        <f>MIN(1,MAX(0,Subsurface_Inputs!$C$13*EXP(-0.5*((A42-Subsurface_Inputs!$C$14)/Subsurface_Inputs!$C$15)^2)+Subsurface_Inputs!$C$16*EXP(-0.5*((A42-Subsurface_Inputs!$C$17)/Subsurface_Inputs!$C$18)^2)))</f>
        <v/>
      </c>
      <c r="I42" s="24">
        <f>Subsurface_Inputs!$C$19+Subsurface_Inputs!$C$20*SIN(2*PI()*(A42-Subsurface_Inputs!$C$21)/Subsurface_Inputs!$C$22)-Subsurface_Inputs!$C$23*H42</f>
        <v/>
      </c>
      <c r="J42" s="24">
        <f>B42-I42</f>
        <v/>
      </c>
      <c r="K42" s="24">
        <f>Subsurface_Inputs!$C$25+Subsurface_Inputs!$C$26*SIN(2*PI()*(A42+Subsurface_Inputs!$C$27)/Subsurface_Inputs!$C$28)+Subsurface_Inputs!$C$29*COS(2*PI()*(A42-Subsurface_Inputs!$C$30)/Subsurface_Inputs!$C$31)-Subsurface_Inputs!$C$32*(B42-AVERAGE($B$2:$B$242))</f>
        <v/>
      </c>
      <c r="L42" s="24">
        <f>B42-K42</f>
        <v/>
      </c>
      <c r="M42" s="24">
        <f>2*Subsurface_Inputs!$C$34*F42/Subsurface_Inputs!$C$35*1000000</f>
        <v/>
      </c>
      <c r="N42" s="24">
        <f>2*Subsurface_Inputs!$C$34*I42/Subsurface_Inputs!$C$35*1000000</f>
        <v/>
      </c>
      <c r="O42" s="24">
        <f>2*Subsurface_Inputs!$C$34*K42/Subsurface_Inputs!$C$35*1000000</f>
        <v/>
      </c>
      <c r="P42" s="24">
        <f>Subsurface_Inputs!$C$37-2*Subsurface_Inputs!$C$36*(F42/1000)</f>
        <v/>
      </c>
      <c r="Q42" s="24">
        <f>Subsurface_Inputs!$C$38+Subsurface_Inputs!$C$39*H42-2*Subsurface_Inputs!$C$36*(I42/1000)</f>
        <v/>
      </c>
      <c r="R42" s="24">
        <f>Subsurface_Inputs!$C$40-2*Subsurface_Inputs!$C$36*(K42/1000)-Subsurface_Inputs!$C$41*ABS(L42-AVERAGE($L$2:$L$242))</f>
        <v/>
      </c>
      <c r="S42" s="24">
        <f>K42-AVERAGE($K$2:$K$242)</f>
        <v/>
      </c>
      <c r="T42" s="24">
        <f>K42/F42</f>
        <v/>
      </c>
      <c r="U42" s="25">
        <f>IF(H42&gt;=Subsurface_Inputs!$C$42,"Lens visible","Weak/no lens")</f>
        <v/>
      </c>
      <c r="V42" s="25">
        <f>IF(R42&gt;=W42,"Likely visible","Weak")</f>
        <v/>
      </c>
      <c r="W42" s="24">
        <f>Subsurface_Inputs!$C$43</f>
        <v/>
      </c>
      <c r="X42" s="24">
        <f>Q42-W42</f>
        <v/>
      </c>
      <c r="Y42" s="24">
        <f>R42-W42</f>
        <v/>
      </c>
      <c r="Z42" s="24">
        <f>MAX(Q42,R42)-W42</f>
        <v/>
      </c>
      <c r="AA42" s="24" t="n">
        <v>0</v>
      </c>
    </row>
    <row r="43">
      <c r="A43" s="24">
        <f>Model_Data!A43</f>
        <v/>
      </c>
      <c r="B43" s="24">
        <f>Model_Data!Y43</f>
        <v/>
      </c>
      <c r="C43" s="24">
        <f>Model_Data!X43</f>
        <v/>
      </c>
      <c r="D43" s="24">
        <f>Model_Data!B43</f>
        <v/>
      </c>
      <c r="E43" s="24">
        <f>Inputs!$C$6</f>
        <v/>
      </c>
      <c r="F43" s="24">
        <f>Subsurface_Inputs!$C$5+Subsurface_Inputs!$C$6*SIN(2*PI()*(A43+Subsurface_Inputs!$C$7)/Subsurface_Inputs!$C$8)+Subsurface_Inputs!$C$9*COS(2*PI()*A43/Subsurface_Inputs!$C$10)+Subsurface_Inputs!$C$11*(B43-AVERAGE($B$2:$B$242))</f>
        <v/>
      </c>
      <c r="G43" s="24">
        <f>B43-F43</f>
        <v/>
      </c>
      <c r="H43" s="24">
        <f>MIN(1,MAX(0,Subsurface_Inputs!$C$13*EXP(-0.5*((A43-Subsurface_Inputs!$C$14)/Subsurface_Inputs!$C$15)^2)+Subsurface_Inputs!$C$16*EXP(-0.5*((A43-Subsurface_Inputs!$C$17)/Subsurface_Inputs!$C$18)^2)))</f>
        <v/>
      </c>
      <c r="I43" s="24">
        <f>Subsurface_Inputs!$C$19+Subsurface_Inputs!$C$20*SIN(2*PI()*(A43-Subsurface_Inputs!$C$21)/Subsurface_Inputs!$C$22)-Subsurface_Inputs!$C$23*H43</f>
        <v/>
      </c>
      <c r="J43" s="24">
        <f>B43-I43</f>
        <v/>
      </c>
      <c r="K43" s="24">
        <f>Subsurface_Inputs!$C$25+Subsurface_Inputs!$C$26*SIN(2*PI()*(A43+Subsurface_Inputs!$C$27)/Subsurface_Inputs!$C$28)+Subsurface_Inputs!$C$29*COS(2*PI()*(A43-Subsurface_Inputs!$C$30)/Subsurface_Inputs!$C$31)-Subsurface_Inputs!$C$32*(B43-AVERAGE($B$2:$B$242))</f>
        <v/>
      </c>
      <c r="L43" s="24">
        <f>B43-K43</f>
        <v/>
      </c>
      <c r="M43" s="24">
        <f>2*Subsurface_Inputs!$C$34*F43/Subsurface_Inputs!$C$35*1000000</f>
        <v/>
      </c>
      <c r="N43" s="24">
        <f>2*Subsurface_Inputs!$C$34*I43/Subsurface_Inputs!$C$35*1000000</f>
        <v/>
      </c>
      <c r="O43" s="24">
        <f>2*Subsurface_Inputs!$C$34*K43/Subsurface_Inputs!$C$35*1000000</f>
        <v/>
      </c>
      <c r="P43" s="24">
        <f>Subsurface_Inputs!$C$37-2*Subsurface_Inputs!$C$36*(F43/1000)</f>
        <v/>
      </c>
      <c r="Q43" s="24">
        <f>Subsurface_Inputs!$C$38+Subsurface_Inputs!$C$39*H43-2*Subsurface_Inputs!$C$36*(I43/1000)</f>
        <v/>
      </c>
      <c r="R43" s="24">
        <f>Subsurface_Inputs!$C$40-2*Subsurface_Inputs!$C$36*(K43/1000)-Subsurface_Inputs!$C$41*ABS(L43-AVERAGE($L$2:$L$242))</f>
        <v/>
      </c>
      <c r="S43" s="24">
        <f>K43-AVERAGE($K$2:$K$242)</f>
        <v/>
      </c>
      <c r="T43" s="24">
        <f>K43/F43</f>
        <v/>
      </c>
      <c r="U43" s="25">
        <f>IF(H43&gt;=Subsurface_Inputs!$C$42,"Lens visible","Weak/no lens")</f>
        <v/>
      </c>
      <c r="V43" s="25">
        <f>IF(R43&gt;=W43,"Likely visible","Weak")</f>
        <v/>
      </c>
      <c r="W43" s="24">
        <f>Subsurface_Inputs!$C$43</f>
        <v/>
      </c>
      <c r="X43" s="24">
        <f>Q43-W43</f>
        <v/>
      </c>
      <c r="Y43" s="24">
        <f>R43-W43</f>
        <v/>
      </c>
      <c r="Z43" s="24">
        <f>MAX(Q43,R43)-W43</f>
        <v/>
      </c>
      <c r="AA43" s="24" t="n">
        <v>0</v>
      </c>
    </row>
    <row r="44">
      <c r="A44" s="24">
        <f>Model_Data!A44</f>
        <v/>
      </c>
      <c r="B44" s="24">
        <f>Model_Data!Y44</f>
        <v/>
      </c>
      <c r="C44" s="24">
        <f>Model_Data!X44</f>
        <v/>
      </c>
      <c r="D44" s="24">
        <f>Model_Data!B44</f>
        <v/>
      </c>
      <c r="E44" s="24">
        <f>Inputs!$C$6</f>
        <v/>
      </c>
      <c r="F44" s="24">
        <f>Subsurface_Inputs!$C$5+Subsurface_Inputs!$C$6*SIN(2*PI()*(A44+Subsurface_Inputs!$C$7)/Subsurface_Inputs!$C$8)+Subsurface_Inputs!$C$9*COS(2*PI()*A44/Subsurface_Inputs!$C$10)+Subsurface_Inputs!$C$11*(B44-AVERAGE($B$2:$B$242))</f>
        <v/>
      </c>
      <c r="G44" s="24">
        <f>B44-F44</f>
        <v/>
      </c>
      <c r="H44" s="24">
        <f>MIN(1,MAX(0,Subsurface_Inputs!$C$13*EXP(-0.5*((A44-Subsurface_Inputs!$C$14)/Subsurface_Inputs!$C$15)^2)+Subsurface_Inputs!$C$16*EXP(-0.5*((A44-Subsurface_Inputs!$C$17)/Subsurface_Inputs!$C$18)^2)))</f>
        <v/>
      </c>
      <c r="I44" s="24">
        <f>Subsurface_Inputs!$C$19+Subsurface_Inputs!$C$20*SIN(2*PI()*(A44-Subsurface_Inputs!$C$21)/Subsurface_Inputs!$C$22)-Subsurface_Inputs!$C$23*H44</f>
        <v/>
      </c>
      <c r="J44" s="24">
        <f>B44-I44</f>
        <v/>
      </c>
      <c r="K44" s="24">
        <f>Subsurface_Inputs!$C$25+Subsurface_Inputs!$C$26*SIN(2*PI()*(A44+Subsurface_Inputs!$C$27)/Subsurface_Inputs!$C$28)+Subsurface_Inputs!$C$29*COS(2*PI()*(A44-Subsurface_Inputs!$C$30)/Subsurface_Inputs!$C$31)-Subsurface_Inputs!$C$32*(B44-AVERAGE($B$2:$B$242))</f>
        <v/>
      </c>
      <c r="L44" s="24">
        <f>B44-K44</f>
        <v/>
      </c>
      <c r="M44" s="24">
        <f>2*Subsurface_Inputs!$C$34*F44/Subsurface_Inputs!$C$35*1000000</f>
        <v/>
      </c>
      <c r="N44" s="24">
        <f>2*Subsurface_Inputs!$C$34*I44/Subsurface_Inputs!$C$35*1000000</f>
        <v/>
      </c>
      <c r="O44" s="24">
        <f>2*Subsurface_Inputs!$C$34*K44/Subsurface_Inputs!$C$35*1000000</f>
        <v/>
      </c>
      <c r="P44" s="24">
        <f>Subsurface_Inputs!$C$37-2*Subsurface_Inputs!$C$36*(F44/1000)</f>
        <v/>
      </c>
      <c r="Q44" s="24">
        <f>Subsurface_Inputs!$C$38+Subsurface_Inputs!$C$39*H44-2*Subsurface_Inputs!$C$36*(I44/1000)</f>
        <v/>
      </c>
      <c r="R44" s="24">
        <f>Subsurface_Inputs!$C$40-2*Subsurface_Inputs!$C$36*(K44/1000)-Subsurface_Inputs!$C$41*ABS(L44-AVERAGE($L$2:$L$242))</f>
        <v/>
      </c>
      <c r="S44" s="24">
        <f>K44-AVERAGE($K$2:$K$242)</f>
        <v/>
      </c>
      <c r="T44" s="24">
        <f>K44/F44</f>
        <v/>
      </c>
      <c r="U44" s="25">
        <f>IF(H44&gt;=Subsurface_Inputs!$C$42,"Lens visible","Weak/no lens")</f>
        <v/>
      </c>
      <c r="V44" s="25">
        <f>IF(R44&gt;=W44,"Likely visible","Weak")</f>
        <v/>
      </c>
      <c r="W44" s="24">
        <f>Subsurface_Inputs!$C$43</f>
        <v/>
      </c>
      <c r="X44" s="24">
        <f>Q44-W44</f>
        <v/>
      </c>
      <c r="Y44" s="24">
        <f>R44-W44</f>
        <v/>
      </c>
      <c r="Z44" s="24">
        <f>MAX(Q44,R44)-W44</f>
        <v/>
      </c>
      <c r="AA44" s="24" t="n">
        <v>0</v>
      </c>
    </row>
    <row r="45">
      <c r="A45" s="24">
        <f>Model_Data!A45</f>
        <v/>
      </c>
      <c r="B45" s="24">
        <f>Model_Data!Y45</f>
        <v/>
      </c>
      <c r="C45" s="24">
        <f>Model_Data!X45</f>
        <v/>
      </c>
      <c r="D45" s="24">
        <f>Model_Data!B45</f>
        <v/>
      </c>
      <c r="E45" s="24">
        <f>Inputs!$C$6</f>
        <v/>
      </c>
      <c r="F45" s="24">
        <f>Subsurface_Inputs!$C$5+Subsurface_Inputs!$C$6*SIN(2*PI()*(A45+Subsurface_Inputs!$C$7)/Subsurface_Inputs!$C$8)+Subsurface_Inputs!$C$9*COS(2*PI()*A45/Subsurface_Inputs!$C$10)+Subsurface_Inputs!$C$11*(B45-AVERAGE($B$2:$B$242))</f>
        <v/>
      </c>
      <c r="G45" s="24">
        <f>B45-F45</f>
        <v/>
      </c>
      <c r="H45" s="24">
        <f>MIN(1,MAX(0,Subsurface_Inputs!$C$13*EXP(-0.5*((A45-Subsurface_Inputs!$C$14)/Subsurface_Inputs!$C$15)^2)+Subsurface_Inputs!$C$16*EXP(-0.5*((A45-Subsurface_Inputs!$C$17)/Subsurface_Inputs!$C$18)^2)))</f>
        <v/>
      </c>
      <c r="I45" s="24">
        <f>Subsurface_Inputs!$C$19+Subsurface_Inputs!$C$20*SIN(2*PI()*(A45-Subsurface_Inputs!$C$21)/Subsurface_Inputs!$C$22)-Subsurface_Inputs!$C$23*H45</f>
        <v/>
      </c>
      <c r="J45" s="24">
        <f>B45-I45</f>
        <v/>
      </c>
      <c r="K45" s="24">
        <f>Subsurface_Inputs!$C$25+Subsurface_Inputs!$C$26*SIN(2*PI()*(A45+Subsurface_Inputs!$C$27)/Subsurface_Inputs!$C$28)+Subsurface_Inputs!$C$29*COS(2*PI()*(A45-Subsurface_Inputs!$C$30)/Subsurface_Inputs!$C$31)-Subsurface_Inputs!$C$32*(B45-AVERAGE($B$2:$B$242))</f>
        <v/>
      </c>
      <c r="L45" s="24">
        <f>B45-K45</f>
        <v/>
      </c>
      <c r="M45" s="24">
        <f>2*Subsurface_Inputs!$C$34*F45/Subsurface_Inputs!$C$35*1000000</f>
        <v/>
      </c>
      <c r="N45" s="24">
        <f>2*Subsurface_Inputs!$C$34*I45/Subsurface_Inputs!$C$35*1000000</f>
        <v/>
      </c>
      <c r="O45" s="24">
        <f>2*Subsurface_Inputs!$C$34*K45/Subsurface_Inputs!$C$35*1000000</f>
        <v/>
      </c>
      <c r="P45" s="24">
        <f>Subsurface_Inputs!$C$37-2*Subsurface_Inputs!$C$36*(F45/1000)</f>
        <v/>
      </c>
      <c r="Q45" s="24">
        <f>Subsurface_Inputs!$C$38+Subsurface_Inputs!$C$39*H45-2*Subsurface_Inputs!$C$36*(I45/1000)</f>
        <v/>
      </c>
      <c r="R45" s="24">
        <f>Subsurface_Inputs!$C$40-2*Subsurface_Inputs!$C$36*(K45/1000)-Subsurface_Inputs!$C$41*ABS(L45-AVERAGE($L$2:$L$242))</f>
        <v/>
      </c>
      <c r="S45" s="24">
        <f>K45-AVERAGE($K$2:$K$242)</f>
        <v/>
      </c>
      <c r="T45" s="24">
        <f>K45/F45</f>
        <v/>
      </c>
      <c r="U45" s="25">
        <f>IF(H45&gt;=Subsurface_Inputs!$C$42,"Lens visible","Weak/no lens")</f>
        <v/>
      </c>
      <c r="V45" s="25">
        <f>IF(R45&gt;=W45,"Likely visible","Weak")</f>
        <v/>
      </c>
      <c r="W45" s="24">
        <f>Subsurface_Inputs!$C$43</f>
        <v/>
      </c>
      <c r="X45" s="24">
        <f>Q45-W45</f>
        <v/>
      </c>
      <c r="Y45" s="24">
        <f>R45-W45</f>
        <v/>
      </c>
      <c r="Z45" s="24">
        <f>MAX(Q45,R45)-W45</f>
        <v/>
      </c>
      <c r="AA45" s="24" t="n">
        <v>0</v>
      </c>
    </row>
    <row r="46">
      <c r="A46" s="24">
        <f>Model_Data!A46</f>
        <v/>
      </c>
      <c r="B46" s="24">
        <f>Model_Data!Y46</f>
        <v/>
      </c>
      <c r="C46" s="24">
        <f>Model_Data!X46</f>
        <v/>
      </c>
      <c r="D46" s="24">
        <f>Model_Data!B46</f>
        <v/>
      </c>
      <c r="E46" s="24">
        <f>Inputs!$C$6</f>
        <v/>
      </c>
      <c r="F46" s="24">
        <f>Subsurface_Inputs!$C$5+Subsurface_Inputs!$C$6*SIN(2*PI()*(A46+Subsurface_Inputs!$C$7)/Subsurface_Inputs!$C$8)+Subsurface_Inputs!$C$9*COS(2*PI()*A46/Subsurface_Inputs!$C$10)+Subsurface_Inputs!$C$11*(B46-AVERAGE($B$2:$B$242))</f>
        <v/>
      </c>
      <c r="G46" s="24">
        <f>B46-F46</f>
        <v/>
      </c>
      <c r="H46" s="24">
        <f>MIN(1,MAX(0,Subsurface_Inputs!$C$13*EXP(-0.5*((A46-Subsurface_Inputs!$C$14)/Subsurface_Inputs!$C$15)^2)+Subsurface_Inputs!$C$16*EXP(-0.5*((A46-Subsurface_Inputs!$C$17)/Subsurface_Inputs!$C$18)^2)))</f>
        <v/>
      </c>
      <c r="I46" s="24">
        <f>Subsurface_Inputs!$C$19+Subsurface_Inputs!$C$20*SIN(2*PI()*(A46-Subsurface_Inputs!$C$21)/Subsurface_Inputs!$C$22)-Subsurface_Inputs!$C$23*H46</f>
        <v/>
      </c>
      <c r="J46" s="24">
        <f>B46-I46</f>
        <v/>
      </c>
      <c r="K46" s="24">
        <f>Subsurface_Inputs!$C$25+Subsurface_Inputs!$C$26*SIN(2*PI()*(A46+Subsurface_Inputs!$C$27)/Subsurface_Inputs!$C$28)+Subsurface_Inputs!$C$29*COS(2*PI()*(A46-Subsurface_Inputs!$C$30)/Subsurface_Inputs!$C$31)-Subsurface_Inputs!$C$32*(B46-AVERAGE($B$2:$B$242))</f>
        <v/>
      </c>
      <c r="L46" s="24">
        <f>B46-K46</f>
        <v/>
      </c>
      <c r="M46" s="24">
        <f>2*Subsurface_Inputs!$C$34*F46/Subsurface_Inputs!$C$35*1000000</f>
        <v/>
      </c>
      <c r="N46" s="24">
        <f>2*Subsurface_Inputs!$C$34*I46/Subsurface_Inputs!$C$35*1000000</f>
        <v/>
      </c>
      <c r="O46" s="24">
        <f>2*Subsurface_Inputs!$C$34*K46/Subsurface_Inputs!$C$35*1000000</f>
        <v/>
      </c>
      <c r="P46" s="24">
        <f>Subsurface_Inputs!$C$37-2*Subsurface_Inputs!$C$36*(F46/1000)</f>
        <v/>
      </c>
      <c r="Q46" s="24">
        <f>Subsurface_Inputs!$C$38+Subsurface_Inputs!$C$39*H46-2*Subsurface_Inputs!$C$36*(I46/1000)</f>
        <v/>
      </c>
      <c r="R46" s="24">
        <f>Subsurface_Inputs!$C$40-2*Subsurface_Inputs!$C$36*(K46/1000)-Subsurface_Inputs!$C$41*ABS(L46-AVERAGE($L$2:$L$242))</f>
        <v/>
      </c>
      <c r="S46" s="24">
        <f>K46-AVERAGE($K$2:$K$242)</f>
        <v/>
      </c>
      <c r="T46" s="24">
        <f>K46/F46</f>
        <v/>
      </c>
      <c r="U46" s="25">
        <f>IF(H46&gt;=Subsurface_Inputs!$C$42,"Lens visible","Weak/no lens")</f>
        <v/>
      </c>
      <c r="V46" s="25">
        <f>IF(R46&gt;=W46,"Likely visible","Weak")</f>
        <v/>
      </c>
      <c r="W46" s="24">
        <f>Subsurface_Inputs!$C$43</f>
        <v/>
      </c>
      <c r="X46" s="24">
        <f>Q46-W46</f>
        <v/>
      </c>
      <c r="Y46" s="24">
        <f>R46-W46</f>
        <v/>
      </c>
      <c r="Z46" s="24">
        <f>MAX(Q46,R46)-W46</f>
        <v/>
      </c>
      <c r="AA46" s="24" t="n">
        <v>0</v>
      </c>
    </row>
    <row r="47">
      <c r="A47" s="24">
        <f>Model_Data!A47</f>
        <v/>
      </c>
      <c r="B47" s="24">
        <f>Model_Data!Y47</f>
        <v/>
      </c>
      <c r="C47" s="24">
        <f>Model_Data!X47</f>
        <v/>
      </c>
      <c r="D47" s="24">
        <f>Model_Data!B47</f>
        <v/>
      </c>
      <c r="E47" s="24">
        <f>Inputs!$C$6</f>
        <v/>
      </c>
      <c r="F47" s="24">
        <f>Subsurface_Inputs!$C$5+Subsurface_Inputs!$C$6*SIN(2*PI()*(A47+Subsurface_Inputs!$C$7)/Subsurface_Inputs!$C$8)+Subsurface_Inputs!$C$9*COS(2*PI()*A47/Subsurface_Inputs!$C$10)+Subsurface_Inputs!$C$11*(B47-AVERAGE($B$2:$B$242))</f>
        <v/>
      </c>
      <c r="G47" s="24">
        <f>B47-F47</f>
        <v/>
      </c>
      <c r="H47" s="24">
        <f>MIN(1,MAX(0,Subsurface_Inputs!$C$13*EXP(-0.5*((A47-Subsurface_Inputs!$C$14)/Subsurface_Inputs!$C$15)^2)+Subsurface_Inputs!$C$16*EXP(-0.5*((A47-Subsurface_Inputs!$C$17)/Subsurface_Inputs!$C$18)^2)))</f>
        <v/>
      </c>
      <c r="I47" s="24">
        <f>Subsurface_Inputs!$C$19+Subsurface_Inputs!$C$20*SIN(2*PI()*(A47-Subsurface_Inputs!$C$21)/Subsurface_Inputs!$C$22)-Subsurface_Inputs!$C$23*H47</f>
        <v/>
      </c>
      <c r="J47" s="24">
        <f>B47-I47</f>
        <v/>
      </c>
      <c r="K47" s="24">
        <f>Subsurface_Inputs!$C$25+Subsurface_Inputs!$C$26*SIN(2*PI()*(A47+Subsurface_Inputs!$C$27)/Subsurface_Inputs!$C$28)+Subsurface_Inputs!$C$29*COS(2*PI()*(A47-Subsurface_Inputs!$C$30)/Subsurface_Inputs!$C$31)-Subsurface_Inputs!$C$32*(B47-AVERAGE($B$2:$B$242))</f>
        <v/>
      </c>
      <c r="L47" s="24">
        <f>B47-K47</f>
        <v/>
      </c>
      <c r="M47" s="24">
        <f>2*Subsurface_Inputs!$C$34*F47/Subsurface_Inputs!$C$35*1000000</f>
        <v/>
      </c>
      <c r="N47" s="24">
        <f>2*Subsurface_Inputs!$C$34*I47/Subsurface_Inputs!$C$35*1000000</f>
        <v/>
      </c>
      <c r="O47" s="24">
        <f>2*Subsurface_Inputs!$C$34*K47/Subsurface_Inputs!$C$35*1000000</f>
        <v/>
      </c>
      <c r="P47" s="24">
        <f>Subsurface_Inputs!$C$37-2*Subsurface_Inputs!$C$36*(F47/1000)</f>
        <v/>
      </c>
      <c r="Q47" s="24">
        <f>Subsurface_Inputs!$C$38+Subsurface_Inputs!$C$39*H47-2*Subsurface_Inputs!$C$36*(I47/1000)</f>
        <v/>
      </c>
      <c r="R47" s="24">
        <f>Subsurface_Inputs!$C$40-2*Subsurface_Inputs!$C$36*(K47/1000)-Subsurface_Inputs!$C$41*ABS(L47-AVERAGE($L$2:$L$242))</f>
        <v/>
      </c>
      <c r="S47" s="24">
        <f>K47-AVERAGE($K$2:$K$242)</f>
        <v/>
      </c>
      <c r="T47" s="24">
        <f>K47/F47</f>
        <v/>
      </c>
      <c r="U47" s="25">
        <f>IF(H47&gt;=Subsurface_Inputs!$C$42,"Lens visible","Weak/no lens")</f>
        <v/>
      </c>
      <c r="V47" s="25">
        <f>IF(R47&gt;=W47,"Likely visible","Weak")</f>
        <v/>
      </c>
      <c r="W47" s="24">
        <f>Subsurface_Inputs!$C$43</f>
        <v/>
      </c>
      <c r="X47" s="24">
        <f>Q47-W47</f>
        <v/>
      </c>
      <c r="Y47" s="24">
        <f>R47-W47</f>
        <v/>
      </c>
      <c r="Z47" s="24">
        <f>MAX(Q47,R47)-W47</f>
        <v/>
      </c>
      <c r="AA47" s="24" t="n">
        <v>0</v>
      </c>
    </row>
    <row r="48">
      <c r="A48" s="24">
        <f>Model_Data!A48</f>
        <v/>
      </c>
      <c r="B48" s="24">
        <f>Model_Data!Y48</f>
        <v/>
      </c>
      <c r="C48" s="24">
        <f>Model_Data!X48</f>
        <v/>
      </c>
      <c r="D48" s="24">
        <f>Model_Data!B48</f>
        <v/>
      </c>
      <c r="E48" s="24">
        <f>Inputs!$C$6</f>
        <v/>
      </c>
      <c r="F48" s="24">
        <f>Subsurface_Inputs!$C$5+Subsurface_Inputs!$C$6*SIN(2*PI()*(A48+Subsurface_Inputs!$C$7)/Subsurface_Inputs!$C$8)+Subsurface_Inputs!$C$9*COS(2*PI()*A48/Subsurface_Inputs!$C$10)+Subsurface_Inputs!$C$11*(B48-AVERAGE($B$2:$B$242))</f>
        <v/>
      </c>
      <c r="G48" s="24">
        <f>B48-F48</f>
        <v/>
      </c>
      <c r="H48" s="24">
        <f>MIN(1,MAX(0,Subsurface_Inputs!$C$13*EXP(-0.5*((A48-Subsurface_Inputs!$C$14)/Subsurface_Inputs!$C$15)^2)+Subsurface_Inputs!$C$16*EXP(-0.5*((A48-Subsurface_Inputs!$C$17)/Subsurface_Inputs!$C$18)^2)))</f>
        <v/>
      </c>
      <c r="I48" s="24">
        <f>Subsurface_Inputs!$C$19+Subsurface_Inputs!$C$20*SIN(2*PI()*(A48-Subsurface_Inputs!$C$21)/Subsurface_Inputs!$C$22)-Subsurface_Inputs!$C$23*H48</f>
        <v/>
      </c>
      <c r="J48" s="24">
        <f>B48-I48</f>
        <v/>
      </c>
      <c r="K48" s="24">
        <f>Subsurface_Inputs!$C$25+Subsurface_Inputs!$C$26*SIN(2*PI()*(A48+Subsurface_Inputs!$C$27)/Subsurface_Inputs!$C$28)+Subsurface_Inputs!$C$29*COS(2*PI()*(A48-Subsurface_Inputs!$C$30)/Subsurface_Inputs!$C$31)-Subsurface_Inputs!$C$32*(B48-AVERAGE($B$2:$B$242))</f>
        <v/>
      </c>
      <c r="L48" s="24">
        <f>B48-K48</f>
        <v/>
      </c>
      <c r="M48" s="24">
        <f>2*Subsurface_Inputs!$C$34*F48/Subsurface_Inputs!$C$35*1000000</f>
        <v/>
      </c>
      <c r="N48" s="24">
        <f>2*Subsurface_Inputs!$C$34*I48/Subsurface_Inputs!$C$35*1000000</f>
        <v/>
      </c>
      <c r="O48" s="24">
        <f>2*Subsurface_Inputs!$C$34*K48/Subsurface_Inputs!$C$35*1000000</f>
        <v/>
      </c>
      <c r="P48" s="24">
        <f>Subsurface_Inputs!$C$37-2*Subsurface_Inputs!$C$36*(F48/1000)</f>
        <v/>
      </c>
      <c r="Q48" s="24">
        <f>Subsurface_Inputs!$C$38+Subsurface_Inputs!$C$39*H48-2*Subsurface_Inputs!$C$36*(I48/1000)</f>
        <v/>
      </c>
      <c r="R48" s="24">
        <f>Subsurface_Inputs!$C$40-2*Subsurface_Inputs!$C$36*(K48/1000)-Subsurface_Inputs!$C$41*ABS(L48-AVERAGE($L$2:$L$242))</f>
        <v/>
      </c>
      <c r="S48" s="24">
        <f>K48-AVERAGE($K$2:$K$242)</f>
        <v/>
      </c>
      <c r="T48" s="24">
        <f>K48/F48</f>
        <v/>
      </c>
      <c r="U48" s="25">
        <f>IF(H48&gt;=Subsurface_Inputs!$C$42,"Lens visible","Weak/no lens")</f>
        <v/>
      </c>
      <c r="V48" s="25">
        <f>IF(R48&gt;=W48,"Likely visible","Weak")</f>
        <v/>
      </c>
      <c r="W48" s="24">
        <f>Subsurface_Inputs!$C$43</f>
        <v/>
      </c>
      <c r="X48" s="24">
        <f>Q48-W48</f>
        <v/>
      </c>
      <c r="Y48" s="24">
        <f>R48-W48</f>
        <v/>
      </c>
      <c r="Z48" s="24">
        <f>MAX(Q48,R48)-W48</f>
        <v/>
      </c>
      <c r="AA48" s="24" t="n">
        <v>0</v>
      </c>
    </row>
    <row r="49">
      <c r="A49" s="24">
        <f>Model_Data!A49</f>
        <v/>
      </c>
      <c r="B49" s="24">
        <f>Model_Data!Y49</f>
        <v/>
      </c>
      <c r="C49" s="24">
        <f>Model_Data!X49</f>
        <v/>
      </c>
      <c r="D49" s="24">
        <f>Model_Data!B49</f>
        <v/>
      </c>
      <c r="E49" s="24">
        <f>Inputs!$C$6</f>
        <v/>
      </c>
      <c r="F49" s="24">
        <f>Subsurface_Inputs!$C$5+Subsurface_Inputs!$C$6*SIN(2*PI()*(A49+Subsurface_Inputs!$C$7)/Subsurface_Inputs!$C$8)+Subsurface_Inputs!$C$9*COS(2*PI()*A49/Subsurface_Inputs!$C$10)+Subsurface_Inputs!$C$11*(B49-AVERAGE($B$2:$B$242))</f>
        <v/>
      </c>
      <c r="G49" s="24">
        <f>B49-F49</f>
        <v/>
      </c>
      <c r="H49" s="24">
        <f>MIN(1,MAX(0,Subsurface_Inputs!$C$13*EXP(-0.5*((A49-Subsurface_Inputs!$C$14)/Subsurface_Inputs!$C$15)^2)+Subsurface_Inputs!$C$16*EXP(-0.5*((A49-Subsurface_Inputs!$C$17)/Subsurface_Inputs!$C$18)^2)))</f>
        <v/>
      </c>
      <c r="I49" s="24">
        <f>Subsurface_Inputs!$C$19+Subsurface_Inputs!$C$20*SIN(2*PI()*(A49-Subsurface_Inputs!$C$21)/Subsurface_Inputs!$C$22)-Subsurface_Inputs!$C$23*H49</f>
        <v/>
      </c>
      <c r="J49" s="24">
        <f>B49-I49</f>
        <v/>
      </c>
      <c r="K49" s="24">
        <f>Subsurface_Inputs!$C$25+Subsurface_Inputs!$C$26*SIN(2*PI()*(A49+Subsurface_Inputs!$C$27)/Subsurface_Inputs!$C$28)+Subsurface_Inputs!$C$29*COS(2*PI()*(A49-Subsurface_Inputs!$C$30)/Subsurface_Inputs!$C$31)-Subsurface_Inputs!$C$32*(B49-AVERAGE($B$2:$B$242))</f>
        <v/>
      </c>
      <c r="L49" s="24">
        <f>B49-K49</f>
        <v/>
      </c>
      <c r="M49" s="24">
        <f>2*Subsurface_Inputs!$C$34*F49/Subsurface_Inputs!$C$35*1000000</f>
        <v/>
      </c>
      <c r="N49" s="24">
        <f>2*Subsurface_Inputs!$C$34*I49/Subsurface_Inputs!$C$35*1000000</f>
        <v/>
      </c>
      <c r="O49" s="24">
        <f>2*Subsurface_Inputs!$C$34*K49/Subsurface_Inputs!$C$35*1000000</f>
        <v/>
      </c>
      <c r="P49" s="24">
        <f>Subsurface_Inputs!$C$37-2*Subsurface_Inputs!$C$36*(F49/1000)</f>
        <v/>
      </c>
      <c r="Q49" s="24">
        <f>Subsurface_Inputs!$C$38+Subsurface_Inputs!$C$39*H49-2*Subsurface_Inputs!$C$36*(I49/1000)</f>
        <v/>
      </c>
      <c r="R49" s="24">
        <f>Subsurface_Inputs!$C$40-2*Subsurface_Inputs!$C$36*(K49/1000)-Subsurface_Inputs!$C$41*ABS(L49-AVERAGE($L$2:$L$242))</f>
        <v/>
      </c>
      <c r="S49" s="24">
        <f>K49-AVERAGE($K$2:$K$242)</f>
        <v/>
      </c>
      <c r="T49" s="24">
        <f>K49/F49</f>
        <v/>
      </c>
      <c r="U49" s="25">
        <f>IF(H49&gt;=Subsurface_Inputs!$C$42,"Lens visible","Weak/no lens")</f>
        <v/>
      </c>
      <c r="V49" s="25">
        <f>IF(R49&gt;=W49,"Likely visible","Weak")</f>
        <v/>
      </c>
      <c r="W49" s="24">
        <f>Subsurface_Inputs!$C$43</f>
        <v/>
      </c>
      <c r="X49" s="24">
        <f>Q49-W49</f>
        <v/>
      </c>
      <c r="Y49" s="24">
        <f>R49-W49</f>
        <v/>
      </c>
      <c r="Z49" s="24">
        <f>MAX(Q49,R49)-W49</f>
        <v/>
      </c>
      <c r="AA49" s="24" t="n">
        <v>0</v>
      </c>
    </row>
    <row r="50">
      <c r="A50" s="24">
        <f>Model_Data!A50</f>
        <v/>
      </c>
      <c r="B50" s="24">
        <f>Model_Data!Y50</f>
        <v/>
      </c>
      <c r="C50" s="24">
        <f>Model_Data!X50</f>
        <v/>
      </c>
      <c r="D50" s="24">
        <f>Model_Data!B50</f>
        <v/>
      </c>
      <c r="E50" s="24">
        <f>Inputs!$C$6</f>
        <v/>
      </c>
      <c r="F50" s="24">
        <f>Subsurface_Inputs!$C$5+Subsurface_Inputs!$C$6*SIN(2*PI()*(A50+Subsurface_Inputs!$C$7)/Subsurface_Inputs!$C$8)+Subsurface_Inputs!$C$9*COS(2*PI()*A50/Subsurface_Inputs!$C$10)+Subsurface_Inputs!$C$11*(B50-AVERAGE($B$2:$B$242))</f>
        <v/>
      </c>
      <c r="G50" s="24">
        <f>B50-F50</f>
        <v/>
      </c>
      <c r="H50" s="24">
        <f>MIN(1,MAX(0,Subsurface_Inputs!$C$13*EXP(-0.5*((A50-Subsurface_Inputs!$C$14)/Subsurface_Inputs!$C$15)^2)+Subsurface_Inputs!$C$16*EXP(-0.5*((A50-Subsurface_Inputs!$C$17)/Subsurface_Inputs!$C$18)^2)))</f>
        <v/>
      </c>
      <c r="I50" s="24">
        <f>Subsurface_Inputs!$C$19+Subsurface_Inputs!$C$20*SIN(2*PI()*(A50-Subsurface_Inputs!$C$21)/Subsurface_Inputs!$C$22)-Subsurface_Inputs!$C$23*H50</f>
        <v/>
      </c>
      <c r="J50" s="24">
        <f>B50-I50</f>
        <v/>
      </c>
      <c r="K50" s="24">
        <f>Subsurface_Inputs!$C$25+Subsurface_Inputs!$C$26*SIN(2*PI()*(A50+Subsurface_Inputs!$C$27)/Subsurface_Inputs!$C$28)+Subsurface_Inputs!$C$29*COS(2*PI()*(A50-Subsurface_Inputs!$C$30)/Subsurface_Inputs!$C$31)-Subsurface_Inputs!$C$32*(B50-AVERAGE($B$2:$B$242))</f>
        <v/>
      </c>
      <c r="L50" s="24">
        <f>B50-K50</f>
        <v/>
      </c>
      <c r="M50" s="24">
        <f>2*Subsurface_Inputs!$C$34*F50/Subsurface_Inputs!$C$35*1000000</f>
        <v/>
      </c>
      <c r="N50" s="24">
        <f>2*Subsurface_Inputs!$C$34*I50/Subsurface_Inputs!$C$35*1000000</f>
        <v/>
      </c>
      <c r="O50" s="24">
        <f>2*Subsurface_Inputs!$C$34*K50/Subsurface_Inputs!$C$35*1000000</f>
        <v/>
      </c>
      <c r="P50" s="24">
        <f>Subsurface_Inputs!$C$37-2*Subsurface_Inputs!$C$36*(F50/1000)</f>
        <v/>
      </c>
      <c r="Q50" s="24">
        <f>Subsurface_Inputs!$C$38+Subsurface_Inputs!$C$39*H50-2*Subsurface_Inputs!$C$36*(I50/1000)</f>
        <v/>
      </c>
      <c r="R50" s="24">
        <f>Subsurface_Inputs!$C$40-2*Subsurface_Inputs!$C$36*(K50/1000)-Subsurface_Inputs!$C$41*ABS(L50-AVERAGE($L$2:$L$242))</f>
        <v/>
      </c>
      <c r="S50" s="24">
        <f>K50-AVERAGE($K$2:$K$242)</f>
        <v/>
      </c>
      <c r="T50" s="24">
        <f>K50/F50</f>
        <v/>
      </c>
      <c r="U50" s="25">
        <f>IF(H50&gt;=Subsurface_Inputs!$C$42,"Lens visible","Weak/no lens")</f>
        <v/>
      </c>
      <c r="V50" s="25">
        <f>IF(R50&gt;=W50,"Likely visible","Weak")</f>
        <v/>
      </c>
      <c r="W50" s="24">
        <f>Subsurface_Inputs!$C$43</f>
        <v/>
      </c>
      <c r="X50" s="24">
        <f>Q50-W50</f>
        <v/>
      </c>
      <c r="Y50" s="24">
        <f>R50-W50</f>
        <v/>
      </c>
      <c r="Z50" s="24">
        <f>MAX(Q50,R50)-W50</f>
        <v/>
      </c>
      <c r="AA50" s="24" t="n">
        <v>0</v>
      </c>
    </row>
    <row r="51">
      <c r="A51" s="24">
        <f>Model_Data!A51</f>
        <v/>
      </c>
      <c r="B51" s="24">
        <f>Model_Data!Y51</f>
        <v/>
      </c>
      <c r="C51" s="24">
        <f>Model_Data!X51</f>
        <v/>
      </c>
      <c r="D51" s="24">
        <f>Model_Data!B51</f>
        <v/>
      </c>
      <c r="E51" s="24">
        <f>Inputs!$C$6</f>
        <v/>
      </c>
      <c r="F51" s="24">
        <f>Subsurface_Inputs!$C$5+Subsurface_Inputs!$C$6*SIN(2*PI()*(A51+Subsurface_Inputs!$C$7)/Subsurface_Inputs!$C$8)+Subsurface_Inputs!$C$9*COS(2*PI()*A51/Subsurface_Inputs!$C$10)+Subsurface_Inputs!$C$11*(B51-AVERAGE($B$2:$B$242))</f>
        <v/>
      </c>
      <c r="G51" s="24">
        <f>B51-F51</f>
        <v/>
      </c>
      <c r="H51" s="24">
        <f>MIN(1,MAX(0,Subsurface_Inputs!$C$13*EXP(-0.5*((A51-Subsurface_Inputs!$C$14)/Subsurface_Inputs!$C$15)^2)+Subsurface_Inputs!$C$16*EXP(-0.5*((A51-Subsurface_Inputs!$C$17)/Subsurface_Inputs!$C$18)^2)))</f>
        <v/>
      </c>
      <c r="I51" s="24">
        <f>Subsurface_Inputs!$C$19+Subsurface_Inputs!$C$20*SIN(2*PI()*(A51-Subsurface_Inputs!$C$21)/Subsurface_Inputs!$C$22)-Subsurface_Inputs!$C$23*H51</f>
        <v/>
      </c>
      <c r="J51" s="24">
        <f>B51-I51</f>
        <v/>
      </c>
      <c r="K51" s="24">
        <f>Subsurface_Inputs!$C$25+Subsurface_Inputs!$C$26*SIN(2*PI()*(A51+Subsurface_Inputs!$C$27)/Subsurface_Inputs!$C$28)+Subsurface_Inputs!$C$29*COS(2*PI()*(A51-Subsurface_Inputs!$C$30)/Subsurface_Inputs!$C$31)-Subsurface_Inputs!$C$32*(B51-AVERAGE($B$2:$B$242))</f>
        <v/>
      </c>
      <c r="L51" s="24">
        <f>B51-K51</f>
        <v/>
      </c>
      <c r="M51" s="24">
        <f>2*Subsurface_Inputs!$C$34*F51/Subsurface_Inputs!$C$35*1000000</f>
        <v/>
      </c>
      <c r="N51" s="24">
        <f>2*Subsurface_Inputs!$C$34*I51/Subsurface_Inputs!$C$35*1000000</f>
        <v/>
      </c>
      <c r="O51" s="24">
        <f>2*Subsurface_Inputs!$C$34*K51/Subsurface_Inputs!$C$35*1000000</f>
        <v/>
      </c>
      <c r="P51" s="24">
        <f>Subsurface_Inputs!$C$37-2*Subsurface_Inputs!$C$36*(F51/1000)</f>
        <v/>
      </c>
      <c r="Q51" s="24">
        <f>Subsurface_Inputs!$C$38+Subsurface_Inputs!$C$39*H51-2*Subsurface_Inputs!$C$36*(I51/1000)</f>
        <v/>
      </c>
      <c r="R51" s="24">
        <f>Subsurface_Inputs!$C$40-2*Subsurface_Inputs!$C$36*(K51/1000)-Subsurface_Inputs!$C$41*ABS(L51-AVERAGE($L$2:$L$242))</f>
        <v/>
      </c>
      <c r="S51" s="24">
        <f>K51-AVERAGE($K$2:$K$242)</f>
        <v/>
      </c>
      <c r="T51" s="24">
        <f>K51/F51</f>
        <v/>
      </c>
      <c r="U51" s="25">
        <f>IF(H51&gt;=Subsurface_Inputs!$C$42,"Lens visible","Weak/no lens")</f>
        <v/>
      </c>
      <c r="V51" s="25">
        <f>IF(R51&gt;=W51,"Likely visible","Weak")</f>
        <v/>
      </c>
      <c r="W51" s="24">
        <f>Subsurface_Inputs!$C$43</f>
        <v/>
      </c>
      <c r="X51" s="24">
        <f>Q51-W51</f>
        <v/>
      </c>
      <c r="Y51" s="24">
        <f>R51-W51</f>
        <v/>
      </c>
      <c r="Z51" s="24">
        <f>MAX(Q51,R51)-W51</f>
        <v/>
      </c>
      <c r="AA51" s="24" t="n">
        <v>0</v>
      </c>
    </row>
    <row r="52">
      <c r="A52" s="24">
        <f>Model_Data!A52</f>
        <v/>
      </c>
      <c r="B52" s="24">
        <f>Model_Data!Y52</f>
        <v/>
      </c>
      <c r="C52" s="24">
        <f>Model_Data!X52</f>
        <v/>
      </c>
      <c r="D52" s="24">
        <f>Model_Data!B52</f>
        <v/>
      </c>
      <c r="E52" s="24">
        <f>Inputs!$C$6</f>
        <v/>
      </c>
      <c r="F52" s="24">
        <f>Subsurface_Inputs!$C$5+Subsurface_Inputs!$C$6*SIN(2*PI()*(A52+Subsurface_Inputs!$C$7)/Subsurface_Inputs!$C$8)+Subsurface_Inputs!$C$9*COS(2*PI()*A52/Subsurface_Inputs!$C$10)+Subsurface_Inputs!$C$11*(B52-AVERAGE($B$2:$B$242))</f>
        <v/>
      </c>
      <c r="G52" s="24">
        <f>B52-F52</f>
        <v/>
      </c>
      <c r="H52" s="24">
        <f>MIN(1,MAX(0,Subsurface_Inputs!$C$13*EXP(-0.5*((A52-Subsurface_Inputs!$C$14)/Subsurface_Inputs!$C$15)^2)+Subsurface_Inputs!$C$16*EXP(-0.5*((A52-Subsurface_Inputs!$C$17)/Subsurface_Inputs!$C$18)^2)))</f>
        <v/>
      </c>
      <c r="I52" s="24">
        <f>Subsurface_Inputs!$C$19+Subsurface_Inputs!$C$20*SIN(2*PI()*(A52-Subsurface_Inputs!$C$21)/Subsurface_Inputs!$C$22)-Subsurface_Inputs!$C$23*H52</f>
        <v/>
      </c>
      <c r="J52" s="24">
        <f>B52-I52</f>
        <v/>
      </c>
      <c r="K52" s="24">
        <f>Subsurface_Inputs!$C$25+Subsurface_Inputs!$C$26*SIN(2*PI()*(A52+Subsurface_Inputs!$C$27)/Subsurface_Inputs!$C$28)+Subsurface_Inputs!$C$29*COS(2*PI()*(A52-Subsurface_Inputs!$C$30)/Subsurface_Inputs!$C$31)-Subsurface_Inputs!$C$32*(B52-AVERAGE($B$2:$B$242))</f>
        <v/>
      </c>
      <c r="L52" s="24">
        <f>B52-K52</f>
        <v/>
      </c>
      <c r="M52" s="24">
        <f>2*Subsurface_Inputs!$C$34*F52/Subsurface_Inputs!$C$35*1000000</f>
        <v/>
      </c>
      <c r="N52" s="24">
        <f>2*Subsurface_Inputs!$C$34*I52/Subsurface_Inputs!$C$35*1000000</f>
        <v/>
      </c>
      <c r="O52" s="24">
        <f>2*Subsurface_Inputs!$C$34*K52/Subsurface_Inputs!$C$35*1000000</f>
        <v/>
      </c>
      <c r="P52" s="24">
        <f>Subsurface_Inputs!$C$37-2*Subsurface_Inputs!$C$36*(F52/1000)</f>
        <v/>
      </c>
      <c r="Q52" s="24">
        <f>Subsurface_Inputs!$C$38+Subsurface_Inputs!$C$39*H52-2*Subsurface_Inputs!$C$36*(I52/1000)</f>
        <v/>
      </c>
      <c r="R52" s="24">
        <f>Subsurface_Inputs!$C$40-2*Subsurface_Inputs!$C$36*(K52/1000)-Subsurface_Inputs!$C$41*ABS(L52-AVERAGE($L$2:$L$242))</f>
        <v/>
      </c>
      <c r="S52" s="24">
        <f>K52-AVERAGE($K$2:$K$242)</f>
        <v/>
      </c>
      <c r="T52" s="24">
        <f>K52/F52</f>
        <v/>
      </c>
      <c r="U52" s="25">
        <f>IF(H52&gt;=Subsurface_Inputs!$C$42,"Lens visible","Weak/no lens")</f>
        <v/>
      </c>
      <c r="V52" s="25">
        <f>IF(R52&gt;=W52,"Likely visible","Weak")</f>
        <v/>
      </c>
      <c r="W52" s="24">
        <f>Subsurface_Inputs!$C$43</f>
        <v/>
      </c>
      <c r="X52" s="24">
        <f>Q52-W52</f>
        <v/>
      </c>
      <c r="Y52" s="24">
        <f>R52-W52</f>
        <v/>
      </c>
      <c r="Z52" s="24">
        <f>MAX(Q52,R52)-W52</f>
        <v/>
      </c>
      <c r="AA52" s="24" t="n">
        <v>0</v>
      </c>
    </row>
    <row r="53">
      <c r="A53" s="24">
        <f>Model_Data!A53</f>
        <v/>
      </c>
      <c r="B53" s="24">
        <f>Model_Data!Y53</f>
        <v/>
      </c>
      <c r="C53" s="24">
        <f>Model_Data!X53</f>
        <v/>
      </c>
      <c r="D53" s="24">
        <f>Model_Data!B53</f>
        <v/>
      </c>
      <c r="E53" s="24">
        <f>Inputs!$C$6</f>
        <v/>
      </c>
      <c r="F53" s="24">
        <f>Subsurface_Inputs!$C$5+Subsurface_Inputs!$C$6*SIN(2*PI()*(A53+Subsurface_Inputs!$C$7)/Subsurface_Inputs!$C$8)+Subsurface_Inputs!$C$9*COS(2*PI()*A53/Subsurface_Inputs!$C$10)+Subsurface_Inputs!$C$11*(B53-AVERAGE($B$2:$B$242))</f>
        <v/>
      </c>
      <c r="G53" s="24">
        <f>B53-F53</f>
        <v/>
      </c>
      <c r="H53" s="24">
        <f>MIN(1,MAX(0,Subsurface_Inputs!$C$13*EXP(-0.5*((A53-Subsurface_Inputs!$C$14)/Subsurface_Inputs!$C$15)^2)+Subsurface_Inputs!$C$16*EXP(-0.5*((A53-Subsurface_Inputs!$C$17)/Subsurface_Inputs!$C$18)^2)))</f>
        <v/>
      </c>
      <c r="I53" s="24">
        <f>Subsurface_Inputs!$C$19+Subsurface_Inputs!$C$20*SIN(2*PI()*(A53-Subsurface_Inputs!$C$21)/Subsurface_Inputs!$C$22)-Subsurface_Inputs!$C$23*H53</f>
        <v/>
      </c>
      <c r="J53" s="24">
        <f>B53-I53</f>
        <v/>
      </c>
      <c r="K53" s="24">
        <f>Subsurface_Inputs!$C$25+Subsurface_Inputs!$C$26*SIN(2*PI()*(A53+Subsurface_Inputs!$C$27)/Subsurface_Inputs!$C$28)+Subsurface_Inputs!$C$29*COS(2*PI()*(A53-Subsurface_Inputs!$C$30)/Subsurface_Inputs!$C$31)-Subsurface_Inputs!$C$32*(B53-AVERAGE($B$2:$B$242))</f>
        <v/>
      </c>
      <c r="L53" s="24">
        <f>B53-K53</f>
        <v/>
      </c>
      <c r="M53" s="24">
        <f>2*Subsurface_Inputs!$C$34*F53/Subsurface_Inputs!$C$35*1000000</f>
        <v/>
      </c>
      <c r="N53" s="24">
        <f>2*Subsurface_Inputs!$C$34*I53/Subsurface_Inputs!$C$35*1000000</f>
        <v/>
      </c>
      <c r="O53" s="24">
        <f>2*Subsurface_Inputs!$C$34*K53/Subsurface_Inputs!$C$35*1000000</f>
        <v/>
      </c>
      <c r="P53" s="24">
        <f>Subsurface_Inputs!$C$37-2*Subsurface_Inputs!$C$36*(F53/1000)</f>
        <v/>
      </c>
      <c r="Q53" s="24">
        <f>Subsurface_Inputs!$C$38+Subsurface_Inputs!$C$39*H53-2*Subsurface_Inputs!$C$36*(I53/1000)</f>
        <v/>
      </c>
      <c r="R53" s="24">
        <f>Subsurface_Inputs!$C$40-2*Subsurface_Inputs!$C$36*(K53/1000)-Subsurface_Inputs!$C$41*ABS(L53-AVERAGE($L$2:$L$242))</f>
        <v/>
      </c>
      <c r="S53" s="24">
        <f>K53-AVERAGE($K$2:$K$242)</f>
        <v/>
      </c>
      <c r="T53" s="24">
        <f>K53/F53</f>
        <v/>
      </c>
      <c r="U53" s="25">
        <f>IF(H53&gt;=Subsurface_Inputs!$C$42,"Lens visible","Weak/no lens")</f>
        <v/>
      </c>
      <c r="V53" s="25">
        <f>IF(R53&gt;=W53,"Likely visible","Weak")</f>
        <v/>
      </c>
      <c r="W53" s="24">
        <f>Subsurface_Inputs!$C$43</f>
        <v/>
      </c>
      <c r="X53" s="24">
        <f>Q53-W53</f>
        <v/>
      </c>
      <c r="Y53" s="24">
        <f>R53-W53</f>
        <v/>
      </c>
      <c r="Z53" s="24">
        <f>MAX(Q53,R53)-W53</f>
        <v/>
      </c>
      <c r="AA53" s="24" t="n">
        <v>0</v>
      </c>
    </row>
    <row r="54">
      <c r="A54" s="24">
        <f>Model_Data!A54</f>
        <v/>
      </c>
      <c r="B54" s="24">
        <f>Model_Data!Y54</f>
        <v/>
      </c>
      <c r="C54" s="24">
        <f>Model_Data!X54</f>
        <v/>
      </c>
      <c r="D54" s="24">
        <f>Model_Data!B54</f>
        <v/>
      </c>
      <c r="E54" s="24">
        <f>Inputs!$C$6</f>
        <v/>
      </c>
      <c r="F54" s="24">
        <f>Subsurface_Inputs!$C$5+Subsurface_Inputs!$C$6*SIN(2*PI()*(A54+Subsurface_Inputs!$C$7)/Subsurface_Inputs!$C$8)+Subsurface_Inputs!$C$9*COS(2*PI()*A54/Subsurface_Inputs!$C$10)+Subsurface_Inputs!$C$11*(B54-AVERAGE($B$2:$B$242))</f>
        <v/>
      </c>
      <c r="G54" s="24">
        <f>B54-F54</f>
        <v/>
      </c>
      <c r="H54" s="24">
        <f>MIN(1,MAX(0,Subsurface_Inputs!$C$13*EXP(-0.5*((A54-Subsurface_Inputs!$C$14)/Subsurface_Inputs!$C$15)^2)+Subsurface_Inputs!$C$16*EXP(-0.5*((A54-Subsurface_Inputs!$C$17)/Subsurface_Inputs!$C$18)^2)))</f>
        <v/>
      </c>
      <c r="I54" s="24">
        <f>Subsurface_Inputs!$C$19+Subsurface_Inputs!$C$20*SIN(2*PI()*(A54-Subsurface_Inputs!$C$21)/Subsurface_Inputs!$C$22)-Subsurface_Inputs!$C$23*H54</f>
        <v/>
      </c>
      <c r="J54" s="24">
        <f>B54-I54</f>
        <v/>
      </c>
      <c r="K54" s="24">
        <f>Subsurface_Inputs!$C$25+Subsurface_Inputs!$C$26*SIN(2*PI()*(A54+Subsurface_Inputs!$C$27)/Subsurface_Inputs!$C$28)+Subsurface_Inputs!$C$29*COS(2*PI()*(A54-Subsurface_Inputs!$C$30)/Subsurface_Inputs!$C$31)-Subsurface_Inputs!$C$32*(B54-AVERAGE($B$2:$B$242))</f>
        <v/>
      </c>
      <c r="L54" s="24">
        <f>B54-K54</f>
        <v/>
      </c>
      <c r="M54" s="24">
        <f>2*Subsurface_Inputs!$C$34*F54/Subsurface_Inputs!$C$35*1000000</f>
        <v/>
      </c>
      <c r="N54" s="24">
        <f>2*Subsurface_Inputs!$C$34*I54/Subsurface_Inputs!$C$35*1000000</f>
        <v/>
      </c>
      <c r="O54" s="24">
        <f>2*Subsurface_Inputs!$C$34*K54/Subsurface_Inputs!$C$35*1000000</f>
        <v/>
      </c>
      <c r="P54" s="24">
        <f>Subsurface_Inputs!$C$37-2*Subsurface_Inputs!$C$36*(F54/1000)</f>
        <v/>
      </c>
      <c r="Q54" s="24">
        <f>Subsurface_Inputs!$C$38+Subsurface_Inputs!$C$39*H54-2*Subsurface_Inputs!$C$36*(I54/1000)</f>
        <v/>
      </c>
      <c r="R54" s="24">
        <f>Subsurface_Inputs!$C$40-2*Subsurface_Inputs!$C$36*(K54/1000)-Subsurface_Inputs!$C$41*ABS(L54-AVERAGE($L$2:$L$242))</f>
        <v/>
      </c>
      <c r="S54" s="24">
        <f>K54-AVERAGE($K$2:$K$242)</f>
        <v/>
      </c>
      <c r="T54" s="24">
        <f>K54/F54</f>
        <v/>
      </c>
      <c r="U54" s="25">
        <f>IF(H54&gt;=Subsurface_Inputs!$C$42,"Lens visible","Weak/no lens")</f>
        <v/>
      </c>
      <c r="V54" s="25">
        <f>IF(R54&gt;=W54,"Likely visible","Weak")</f>
        <v/>
      </c>
      <c r="W54" s="24">
        <f>Subsurface_Inputs!$C$43</f>
        <v/>
      </c>
      <c r="X54" s="24">
        <f>Q54-W54</f>
        <v/>
      </c>
      <c r="Y54" s="24">
        <f>R54-W54</f>
        <v/>
      </c>
      <c r="Z54" s="24">
        <f>MAX(Q54,R54)-W54</f>
        <v/>
      </c>
      <c r="AA54" s="24" t="n">
        <v>0</v>
      </c>
    </row>
    <row r="55">
      <c r="A55" s="24">
        <f>Model_Data!A55</f>
        <v/>
      </c>
      <c r="B55" s="24">
        <f>Model_Data!Y55</f>
        <v/>
      </c>
      <c r="C55" s="24">
        <f>Model_Data!X55</f>
        <v/>
      </c>
      <c r="D55" s="24">
        <f>Model_Data!B55</f>
        <v/>
      </c>
      <c r="E55" s="24">
        <f>Inputs!$C$6</f>
        <v/>
      </c>
      <c r="F55" s="24">
        <f>Subsurface_Inputs!$C$5+Subsurface_Inputs!$C$6*SIN(2*PI()*(A55+Subsurface_Inputs!$C$7)/Subsurface_Inputs!$C$8)+Subsurface_Inputs!$C$9*COS(2*PI()*A55/Subsurface_Inputs!$C$10)+Subsurface_Inputs!$C$11*(B55-AVERAGE($B$2:$B$242))</f>
        <v/>
      </c>
      <c r="G55" s="24">
        <f>B55-F55</f>
        <v/>
      </c>
      <c r="H55" s="24">
        <f>MIN(1,MAX(0,Subsurface_Inputs!$C$13*EXP(-0.5*((A55-Subsurface_Inputs!$C$14)/Subsurface_Inputs!$C$15)^2)+Subsurface_Inputs!$C$16*EXP(-0.5*((A55-Subsurface_Inputs!$C$17)/Subsurface_Inputs!$C$18)^2)))</f>
        <v/>
      </c>
      <c r="I55" s="24">
        <f>Subsurface_Inputs!$C$19+Subsurface_Inputs!$C$20*SIN(2*PI()*(A55-Subsurface_Inputs!$C$21)/Subsurface_Inputs!$C$22)-Subsurface_Inputs!$C$23*H55</f>
        <v/>
      </c>
      <c r="J55" s="24">
        <f>B55-I55</f>
        <v/>
      </c>
      <c r="K55" s="24">
        <f>Subsurface_Inputs!$C$25+Subsurface_Inputs!$C$26*SIN(2*PI()*(A55+Subsurface_Inputs!$C$27)/Subsurface_Inputs!$C$28)+Subsurface_Inputs!$C$29*COS(2*PI()*(A55-Subsurface_Inputs!$C$30)/Subsurface_Inputs!$C$31)-Subsurface_Inputs!$C$32*(B55-AVERAGE($B$2:$B$242))</f>
        <v/>
      </c>
      <c r="L55" s="24">
        <f>B55-K55</f>
        <v/>
      </c>
      <c r="M55" s="24">
        <f>2*Subsurface_Inputs!$C$34*F55/Subsurface_Inputs!$C$35*1000000</f>
        <v/>
      </c>
      <c r="N55" s="24">
        <f>2*Subsurface_Inputs!$C$34*I55/Subsurface_Inputs!$C$35*1000000</f>
        <v/>
      </c>
      <c r="O55" s="24">
        <f>2*Subsurface_Inputs!$C$34*K55/Subsurface_Inputs!$C$35*1000000</f>
        <v/>
      </c>
      <c r="P55" s="24">
        <f>Subsurface_Inputs!$C$37-2*Subsurface_Inputs!$C$36*(F55/1000)</f>
        <v/>
      </c>
      <c r="Q55" s="24">
        <f>Subsurface_Inputs!$C$38+Subsurface_Inputs!$C$39*H55-2*Subsurface_Inputs!$C$36*(I55/1000)</f>
        <v/>
      </c>
      <c r="R55" s="24">
        <f>Subsurface_Inputs!$C$40-2*Subsurface_Inputs!$C$36*(K55/1000)-Subsurface_Inputs!$C$41*ABS(L55-AVERAGE($L$2:$L$242))</f>
        <v/>
      </c>
      <c r="S55" s="24">
        <f>K55-AVERAGE($K$2:$K$242)</f>
        <v/>
      </c>
      <c r="T55" s="24">
        <f>K55/F55</f>
        <v/>
      </c>
      <c r="U55" s="25">
        <f>IF(H55&gt;=Subsurface_Inputs!$C$42,"Lens visible","Weak/no lens")</f>
        <v/>
      </c>
      <c r="V55" s="25">
        <f>IF(R55&gt;=W55,"Likely visible","Weak")</f>
        <v/>
      </c>
      <c r="W55" s="24">
        <f>Subsurface_Inputs!$C$43</f>
        <v/>
      </c>
      <c r="X55" s="24">
        <f>Q55-W55</f>
        <v/>
      </c>
      <c r="Y55" s="24">
        <f>R55-W55</f>
        <v/>
      </c>
      <c r="Z55" s="24">
        <f>MAX(Q55,R55)-W55</f>
        <v/>
      </c>
      <c r="AA55" s="24" t="n">
        <v>0</v>
      </c>
    </row>
    <row r="56">
      <c r="A56" s="24">
        <f>Model_Data!A56</f>
        <v/>
      </c>
      <c r="B56" s="24">
        <f>Model_Data!Y56</f>
        <v/>
      </c>
      <c r="C56" s="24">
        <f>Model_Data!X56</f>
        <v/>
      </c>
      <c r="D56" s="24">
        <f>Model_Data!B56</f>
        <v/>
      </c>
      <c r="E56" s="24">
        <f>Inputs!$C$6</f>
        <v/>
      </c>
      <c r="F56" s="24">
        <f>Subsurface_Inputs!$C$5+Subsurface_Inputs!$C$6*SIN(2*PI()*(A56+Subsurface_Inputs!$C$7)/Subsurface_Inputs!$C$8)+Subsurface_Inputs!$C$9*COS(2*PI()*A56/Subsurface_Inputs!$C$10)+Subsurface_Inputs!$C$11*(B56-AVERAGE($B$2:$B$242))</f>
        <v/>
      </c>
      <c r="G56" s="24">
        <f>B56-F56</f>
        <v/>
      </c>
      <c r="H56" s="24">
        <f>MIN(1,MAX(0,Subsurface_Inputs!$C$13*EXP(-0.5*((A56-Subsurface_Inputs!$C$14)/Subsurface_Inputs!$C$15)^2)+Subsurface_Inputs!$C$16*EXP(-0.5*((A56-Subsurface_Inputs!$C$17)/Subsurface_Inputs!$C$18)^2)))</f>
        <v/>
      </c>
      <c r="I56" s="24">
        <f>Subsurface_Inputs!$C$19+Subsurface_Inputs!$C$20*SIN(2*PI()*(A56-Subsurface_Inputs!$C$21)/Subsurface_Inputs!$C$22)-Subsurface_Inputs!$C$23*H56</f>
        <v/>
      </c>
      <c r="J56" s="24">
        <f>B56-I56</f>
        <v/>
      </c>
      <c r="K56" s="24">
        <f>Subsurface_Inputs!$C$25+Subsurface_Inputs!$C$26*SIN(2*PI()*(A56+Subsurface_Inputs!$C$27)/Subsurface_Inputs!$C$28)+Subsurface_Inputs!$C$29*COS(2*PI()*(A56-Subsurface_Inputs!$C$30)/Subsurface_Inputs!$C$31)-Subsurface_Inputs!$C$32*(B56-AVERAGE($B$2:$B$242))</f>
        <v/>
      </c>
      <c r="L56" s="24">
        <f>B56-K56</f>
        <v/>
      </c>
      <c r="M56" s="24">
        <f>2*Subsurface_Inputs!$C$34*F56/Subsurface_Inputs!$C$35*1000000</f>
        <v/>
      </c>
      <c r="N56" s="24">
        <f>2*Subsurface_Inputs!$C$34*I56/Subsurface_Inputs!$C$35*1000000</f>
        <v/>
      </c>
      <c r="O56" s="24">
        <f>2*Subsurface_Inputs!$C$34*K56/Subsurface_Inputs!$C$35*1000000</f>
        <v/>
      </c>
      <c r="P56" s="24">
        <f>Subsurface_Inputs!$C$37-2*Subsurface_Inputs!$C$36*(F56/1000)</f>
        <v/>
      </c>
      <c r="Q56" s="24">
        <f>Subsurface_Inputs!$C$38+Subsurface_Inputs!$C$39*H56-2*Subsurface_Inputs!$C$36*(I56/1000)</f>
        <v/>
      </c>
      <c r="R56" s="24">
        <f>Subsurface_Inputs!$C$40-2*Subsurface_Inputs!$C$36*(K56/1000)-Subsurface_Inputs!$C$41*ABS(L56-AVERAGE($L$2:$L$242))</f>
        <v/>
      </c>
      <c r="S56" s="24">
        <f>K56-AVERAGE($K$2:$K$242)</f>
        <v/>
      </c>
      <c r="T56" s="24">
        <f>K56/F56</f>
        <v/>
      </c>
      <c r="U56" s="25">
        <f>IF(H56&gt;=Subsurface_Inputs!$C$42,"Lens visible","Weak/no lens")</f>
        <v/>
      </c>
      <c r="V56" s="25">
        <f>IF(R56&gt;=W56,"Likely visible","Weak")</f>
        <v/>
      </c>
      <c r="W56" s="24">
        <f>Subsurface_Inputs!$C$43</f>
        <v/>
      </c>
      <c r="X56" s="24">
        <f>Q56-W56</f>
        <v/>
      </c>
      <c r="Y56" s="24">
        <f>R56-W56</f>
        <v/>
      </c>
      <c r="Z56" s="24">
        <f>MAX(Q56,R56)-W56</f>
        <v/>
      </c>
      <c r="AA56" s="24" t="n">
        <v>0</v>
      </c>
    </row>
    <row r="57">
      <c r="A57" s="24">
        <f>Model_Data!A57</f>
        <v/>
      </c>
      <c r="B57" s="24">
        <f>Model_Data!Y57</f>
        <v/>
      </c>
      <c r="C57" s="24">
        <f>Model_Data!X57</f>
        <v/>
      </c>
      <c r="D57" s="24">
        <f>Model_Data!B57</f>
        <v/>
      </c>
      <c r="E57" s="24">
        <f>Inputs!$C$6</f>
        <v/>
      </c>
      <c r="F57" s="24">
        <f>Subsurface_Inputs!$C$5+Subsurface_Inputs!$C$6*SIN(2*PI()*(A57+Subsurface_Inputs!$C$7)/Subsurface_Inputs!$C$8)+Subsurface_Inputs!$C$9*COS(2*PI()*A57/Subsurface_Inputs!$C$10)+Subsurface_Inputs!$C$11*(B57-AVERAGE($B$2:$B$242))</f>
        <v/>
      </c>
      <c r="G57" s="24">
        <f>B57-F57</f>
        <v/>
      </c>
      <c r="H57" s="24">
        <f>MIN(1,MAX(0,Subsurface_Inputs!$C$13*EXP(-0.5*((A57-Subsurface_Inputs!$C$14)/Subsurface_Inputs!$C$15)^2)+Subsurface_Inputs!$C$16*EXP(-0.5*((A57-Subsurface_Inputs!$C$17)/Subsurface_Inputs!$C$18)^2)))</f>
        <v/>
      </c>
      <c r="I57" s="24">
        <f>Subsurface_Inputs!$C$19+Subsurface_Inputs!$C$20*SIN(2*PI()*(A57-Subsurface_Inputs!$C$21)/Subsurface_Inputs!$C$22)-Subsurface_Inputs!$C$23*H57</f>
        <v/>
      </c>
      <c r="J57" s="24">
        <f>B57-I57</f>
        <v/>
      </c>
      <c r="K57" s="24">
        <f>Subsurface_Inputs!$C$25+Subsurface_Inputs!$C$26*SIN(2*PI()*(A57+Subsurface_Inputs!$C$27)/Subsurface_Inputs!$C$28)+Subsurface_Inputs!$C$29*COS(2*PI()*(A57-Subsurface_Inputs!$C$30)/Subsurface_Inputs!$C$31)-Subsurface_Inputs!$C$32*(B57-AVERAGE($B$2:$B$242))</f>
        <v/>
      </c>
      <c r="L57" s="24">
        <f>B57-K57</f>
        <v/>
      </c>
      <c r="M57" s="24">
        <f>2*Subsurface_Inputs!$C$34*F57/Subsurface_Inputs!$C$35*1000000</f>
        <v/>
      </c>
      <c r="N57" s="24">
        <f>2*Subsurface_Inputs!$C$34*I57/Subsurface_Inputs!$C$35*1000000</f>
        <v/>
      </c>
      <c r="O57" s="24">
        <f>2*Subsurface_Inputs!$C$34*K57/Subsurface_Inputs!$C$35*1000000</f>
        <v/>
      </c>
      <c r="P57" s="24">
        <f>Subsurface_Inputs!$C$37-2*Subsurface_Inputs!$C$36*(F57/1000)</f>
        <v/>
      </c>
      <c r="Q57" s="24">
        <f>Subsurface_Inputs!$C$38+Subsurface_Inputs!$C$39*H57-2*Subsurface_Inputs!$C$36*(I57/1000)</f>
        <v/>
      </c>
      <c r="R57" s="24">
        <f>Subsurface_Inputs!$C$40-2*Subsurface_Inputs!$C$36*(K57/1000)-Subsurface_Inputs!$C$41*ABS(L57-AVERAGE($L$2:$L$242))</f>
        <v/>
      </c>
      <c r="S57" s="24">
        <f>K57-AVERAGE($K$2:$K$242)</f>
        <v/>
      </c>
      <c r="T57" s="24">
        <f>K57/F57</f>
        <v/>
      </c>
      <c r="U57" s="25">
        <f>IF(H57&gt;=Subsurface_Inputs!$C$42,"Lens visible","Weak/no lens")</f>
        <v/>
      </c>
      <c r="V57" s="25">
        <f>IF(R57&gt;=W57,"Likely visible","Weak")</f>
        <v/>
      </c>
      <c r="W57" s="24">
        <f>Subsurface_Inputs!$C$43</f>
        <v/>
      </c>
      <c r="X57" s="24">
        <f>Q57-W57</f>
        <v/>
      </c>
      <c r="Y57" s="24">
        <f>R57-W57</f>
        <v/>
      </c>
      <c r="Z57" s="24">
        <f>MAX(Q57,R57)-W57</f>
        <v/>
      </c>
      <c r="AA57" s="24" t="n">
        <v>0</v>
      </c>
    </row>
    <row r="58">
      <c r="A58" s="24">
        <f>Model_Data!A58</f>
        <v/>
      </c>
      <c r="B58" s="24">
        <f>Model_Data!Y58</f>
        <v/>
      </c>
      <c r="C58" s="24">
        <f>Model_Data!X58</f>
        <v/>
      </c>
      <c r="D58" s="24">
        <f>Model_Data!B58</f>
        <v/>
      </c>
      <c r="E58" s="24">
        <f>Inputs!$C$6</f>
        <v/>
      </c>
      <c r="F58" s="24">
        <f>Subsurface_Inputs!$C$5+Subsurface_Inputs!$C$6*SIN(2*PI()*(A58+Subsurface_Inputs!$C$7)/Subsurface_Inputs!$C$8)+Subsurface_Inputs!$C$9*COS(2*PI()*A58/Subsurface_Inputs!$C$10)+Subsurface_Inputs!$C$11*(B58-AVERAGE($B$2:$B$242))</f>
        <v/>
      </c>
      <c r="G58" s="24">
        <f>B58-F58</f>
        <v/>
      </c>
      <c r="H58" s="24">
        <f>MIN(1,MAX(0,Subsurface_Inputs!$C$13*EXP(-0.5*((A58-Subsurface_Inputs!$C$14)/Subsurface_Inputs!$C$15)^2)+Subsurface_Inputs!$C$16*EXP(-0.5*((A58-Subsurface_Inputs!$C$17)/Subsurface_Inputs!$C$18)^2)))</f>
        <v/>
      </c>
      <c r="I58" s="24">
        <f>Subsurface_Inputs!$C$19+Subsurface_Inputs!$C$20*SIN(2*PI()*(A58-Subsurface_Inputs!$C$21)/Subsurface_Inputs!$C$22)-Subsurface_Inputs!$C$23*H58</f>
        <v/>
      </c>
      <c r="J58" s="24">
        <f>B58-I58</f>
        <v/>
      </c>
      <c r="K58" s="24">
        <f>Subsurface_Inputs!$C$25+Subsurface_Inputs!$C$26*SIN(2*PI()*(A58+Subsurface_Inputs!$C$27)/Subsurface_Inputs!$C$28)+Subsurface_Inputs!$C$29*COS(2*PI()*(A58-Subsurface_Inputs!$C$30)/Subsurface_Inputs!$C$31)-Subsurface_Inputs!$C$32*(B58-AVERAGE($B$2:$B$242))</f>
        <v/>
      </c>
      <c r="L58" s="24">
        <f>B58-K58</f>
        <v/>
      </c>
      <c r="M58" s="24">
        <f>2*Subsurface_Inputs!$C$34*F58/Subsurface_Inputs!$C$35*1000000</f>
        <v/>
      </c>
      <c r="N58" s="24">
        <f>2*Subsurface_Inputs!$C$34*I58/Subsurface_Inputs!$C$35*1000000</f>
        <v/>
      </c>
      <c r="O58" s="24">
        <f>2*Subsurface_Inputs!$C$34*K58/Subsurface_Inputs!$C$35*1000000</f>
        <v/>
      </c>
      <c r="P58" s="24">
        <f>Subsurface_Inputs!$C$37-2*Subsurface_Inputs!$C$36*(F58/1000)</f>
        <v/>
      </c>
      <c r="Q58" s="24">
        <f>Subsurface_Inputs!$C$38+Subsurface_Inputs!$C$39*H58-2*Subsurface_Inputs!$C$36*(I58/1000)</f>
        <v/>
      </c>
      <c r="R58" s="24">
        <f>Subsurface_Inputs!$C$40-2*Subsurface_Inputs!$C$36*(K58/1000)-Subsurface_Inputs!$C$41*ABS(L58-AVERAGE($L$2:$L$242))</f>
        <v/>
      </c>
      <c r="S58" s="24">
        <f>K58-AVERAGE($K$2:$K$242)</f>
        <v/>
      </c>
      <c r="T58" s="24">
        <f>K58/F58</f>
        <v/>
      </c>
      <c r="U58" s="25">
        <f>IF(H58&gt;=Subsurface_Inputs!$C$42,"Lens visible","Weak/no lens")</f>
        <v/>
      </c>
      <c r="V58" s="25">
        <f>IF(R58&gt;=W58,"Likely visible","Weak")</f>
        <v/>
      </c>
      <c r="W58" s="24">
        <f>Subsurface_Inputs!$C$43</f>
        <v/>
      </c>
      <c r="X58" s="24">
        <f>Q58-W58</f>
        <v/>
      </c>
      <c r="Y58" s="24">
        <f>R58-W58</f>
        <v/>
      </c>
      <c r="Z58" s="24">
        <f>MAX(Q58,R58)-W58</f>
        <v/>
      </c>
      <c r="AA58" s="24" t="n">
        <v>0</v>
      </c>
    </row>
    <row r="59">
      <c r="A59" s="24">
        <f>Model_Data!A59</f>
        <v/>
      </c>
      <c r="B59" s="24">
        <f>Model_Data!Y59</f>
        <v/>
      </c>
      <c r="C59" s="24">
        <f>Model_Data!X59</f>
        <v/>
      </c>
      <c r="D59" s="24">
        <f>Model_Data!B59</f>
        <v/>
      </c>
      <c r="E59" s="24">
        <f>Inputs!$C$6</f>
        <v/>
      </c>
      <c r="F59" s="24">
        <f>Subsurface_Inputs!$C$5+Subsurface_Inputs!$C$6*SIN(2*PI()*(A59+Subsurface_Inputs!$C$7)/Subsurface_Inputs!$C$8)+Subsurface_Inputs!$C$9*COS(2*PI()*A59/Subsurface_Inputs!$C$10)+Subsurface_Inputs!$C$11*(B59-AVERAGE($B$2:$B$242))</f>
        <v/>
      </c>
      <c r="G59" s="24">
        <f>B59-F59</f>
        <v/>
      </c>
      <c r="H59" s="24">
        <f>MIN(1,MAX(0,Subsurface_Inputs!$C$13*EXP(-0.5*((A59-Subsurface_Inputs!$C$14)/Subsurface_Inputs!$C$15)^2)+Subsurface_Inputs!$C$16*EXP(-0.5*((A59-Subsurface_Inputs!$C$17)/Subsurface_Inputs!$C$18)^2)))</f>
        <v/>
      </c>
      <c r="I59" s="24">
        <f>Subsurface_Inputs!$C$19+Subsurface_Inputs!$C$20*SIN(2*PI()*(A59-Subsurface_Inputs!$C$21)/Subsurface_Inputs!$C$22)-Subsurface_Inputs!$C$23*H59</f>
        <v/>
      </c>
      <c r="J59" s="24">
        <f>B59-I59</f>
        <v/>
      </c>
      <c r="K59" s="24">
        <f>Subsurface_Inputs!$C$25+Subsurface_Inputs!$C$26*SIN(2*PI()*(A59+Subsurface_Inputs!$C$27)/Subsurface_Inputs!$C$28)+Subsurface_Inputs!$C$29*COS(2*PI()*(A59-Subsurface_Inputs!$C$30)/Subsurface_Inputs!$C$31)-Subsurface_Inputs!$C$32*(B59-AVERAGE($B$2:$B$242))</f>
        <v/>
      </c>
      <c r="L59" s="24">
        <f>B59-K59</f>
        <v/>
      </c>
      <c r="M59" s="24">
        <f>2*Subsurface_Inputs!$C$34*F59/Subsurface_Inputs!$C$35*1000000</f>
        <v/>
      </c>
      <c r="N59" s="24">
        <f>2*Subsurface_Inputs!$C$34*I59/Subsurface_Inputs!$C$35*1000000</f>
        <v/>
      </c>
      <c r="O59" s="24">
        <f>2*Subsurface_Inputs!$C$34*K59/Subsurface_Inputs!$C$35*1000000</f>
        <v/>
      </c>
      <c r="P59" s="24">
        <f>Subsurface_Inputs!$C$37-2*Subsurface_Inputs!$C$36*(F59/1000)</f>
        <v/>
      </c>
      <c r="Q59" s="24">
        <f>Subsurface_Inputs!$C$38+Subsurface_Inputs!$C$39*H59-2*Subsurface_Inputs!$C$36*(I59/1000)</f>
        <v/>
      </c>
      <c r="R59" s="24">
        <f>Subsurface_Inputs!$C$40-2*Subsurface_Inputs!$C$36*(K59/1000)-Subsurface_Inputs!$C$41*ABS(L59-AVERAGE($L$2:$L$242))</f>
        <v/>
      </c>
      <c r="S59" s="24">
        <f>K59-AVERAGE($K$2:$K$242)</f>
        <v/>
      </c>
      <c r="T59" s="24">
        <f>K59/F59</f>
        <v/>
      </c>
      <c r="U59" s="25">
        <f>IF(H59&gt;=Subsurface_Inputs!$C$42,"Lens visible","Weak/no lens")</f>
        <v/>
      </c>
      <c r="V59" s="25">
        <f>IF(R59&gt;=W59,"Likely visible","Weak")</f>
        <v/>
      </c>
      <c r="W59" s="24">
        <f>Subsurface_Inputs!$C$43</f>
        <v/>
      </c>
      <c r="X59" s="24">
        <f>Q59-W59</f>
        <v/>
      </c>
      <c r="Y59" s="24">
        <f>R59-W59</f>
        <v/>
      </c>
      <c r="Z59" s="24">
        <f>MAX(Q59,R59)-W59</f>
        <v/>
      </c>
      <c r="AA59" s="24" t="n">
        <v>0</v>
      </c>
    </row>
    <row r="60">
      <c r="A60" s="24">
        <f>Model_Data!A60</f>
        <v/>
      </c>
      <c r="B60" s="24">
        <f>Model_Data!Y60</f>
        <v/>
      </c>
      <c r="C60" s="24">
        <f>Model_Data!X60</f>
        <v/>
      </c>
      <c r="D60" s="24">
        <f>Model_Data!B60</f>
        <v/>
      </c>
      <c r="E60" s="24">
        <f>Inputs!$C$6</f>
        <v/>
      </c>
      <c r="F60" s="24">
        <f>Subsurface_Inputs!$C$5+Subsurface_Inputs!$C$6*SIN(2*PI()*(A60+Subsurface_Inputs!$C$7)/Subsurface_Inputs!$C$8)+Subsurface_Inputs!$C$9*COS(2*PI()*A60/Subsurface_Inputs!$C$10)+Subsurface_Inputs!$C$11*(B60-AVERAGE($B$2:$B$242))</f>
        <v/>
      </c>
      <c r="G60" s="24">
        <f>B60-F60</f>
        <v/>
      </c>
      <c r="H60" s="24">
        <f>MIN(1,MAX(0,Subsurface_Inputs!$C$13*EXP(-0.5*((A60-Subsurface_Inputs!$C$14)/Subsurface_Inputs!$C$15)^2)+Subsurface_Inputs!$C$16*EXP(-0.5*((A60-Subsurface_Inputs!$C$17)/Subsurface_Inputs!$C$18)^2)))</f>
        <v/>
      </c>
      <c r="I60" s="24">
        <f>Subsurface_Inputs!$C$19+Subsurface_Inputs!$C$20*SIN(2*PI()*(A60-Subsurface_Inputs!$C$21)/Subsurface_Inputs!$C$22)-Subsurface_Inputs!$C$23*H60</f>
        <v/>
      </c>
      <c r="J60" s="24">
        <f>B60-I60</f>
        <v/>
      </c>
      <c r="K60" s="24">
        <f>Subsurface_Inputs!$C$25+Subsurface_Inputs!$C$26*SIN(2*PI()*(A60+Subsurface_Inputs!$C$27)/Subsurface_Inputs!$C$28)+Subsurface_Inputs!$C$29*COS(2*PI()*(A60-Subsurface_Inputs!$C$30)/Subsurface_Inputs!$C$31)-Subsurface_Inputs!$C$32*(B60-AVERAGE($B$2:$B$242))</f>
        <v/>
      </c>
      <c r="L60" s="24">
        <f>B60-K60</f>
        <v/>
      </c>
      <c r="M60" s="24">
        <f>2*Subsurface_Inputs!$C$34*F60/Subsurface_Inputs!$C$35*1000000</f>
        <v/>
      </c>
      <c r="N60" s="24">
        <f>2*Subsurface_Inputs!$C$34*I60/Subsurface_Inputs!$C$35*1000000</f>
        <v/>
      </c>
      <c r="O60" s="24">
        <f>2*Subsurface_Inputs!$C$34*K60/Subsurface_Inputs!$C$35*1000000</f>
        <v/>
      </c>
      <c r="P60" s="24">
        <f>Subsurface_Inputs!$C$37-2*Subsurface_Inputs!$C$36*(F60/1000)</f>
        <v/>
      </c>
      <c r="Q60" s="24">
        <f>Subsurface_Inputs!$C$38+Subsurface_Inputs!$C$39*H60-2*Subsurface_Inputs!$C$36*(I60/1000)</f>
        <v/>
      </c>
      <c r="R60" s="24">
        <f>Subsurface_Inputs!$C$40-2*Subsurface_Inputs!$C$36*(K60/1000)-Subsurface_Inputs!$C$41*ABS(L60-AVERAGE($L$2:$L$242))</f>
        <v/>
      </c>
      <c r="S60" s="24">
        <f>K60-AVERAGE($K$2:$K$242)</f>
        <v/>
      </c>
      <c r="T60" s="24">
        <f>K60/F60</f>
        <v/>
      </c>
      <c r="U60" s="25">
        <f>IF(H60&gt;=Subsurface_Inputs!$C$42,"Lens visible","Weak/no lens")</f>
        <v/>
      </c>
      <c r="V60" s="25">
        <f>IF(R60&gt;=W60,"Likely visible","Weak")</f>
        <v/>
      </c>
      <c r="W60" s="24">
        <f>Subsurface_Inputs!$C$43</f>
        <v/>
      </c>
      <c r="X60" s="24">
        <f>Q60-W60</f>
        <v/>
      </c>
      <c r="Y60" s="24">
        <f>R60-W60</f>
        <v/>
      </c>
      <c r="Z60" s="24">
        <f>MAX(Q60,R60)-W60</f>
        <v/>
      </c>
      <c r="AA60" s="24" t="n">
        <v>0</v>
      </c>
    </row>
    <row r="61">
      <c r="A61" s="24">
        <f>Model_Data!A61</f>
        <v/>
      </c>
      <c r="B61" s="24">
        <f>Model_Data!Y61</f>
        <v/>
      </c>
      <c r="C61" s="24">
        <f>Model_Data!X61</f>
        <v/>
      </c>
      <c r="D61" s="24">
        <f>Model_Data!B61</f>
        <v/>
      </c>
      <c r="E61" s="24">
        <f>Inputs!$C$6</f>
        <v/>
      </c>
      <c r="F61" s="24">
        <f>Subsurface_Inputs!$C$5+Subsurface_Inputs!$C$6*SIN(2*PI()*(A61+Subsurface_Inputs!$C$7)/Subsurface_Inputs!$C$8)+Subsurface_Inputs!$C$9*COS(2*PI()*A61/Subsurface_Inputs!$C$10)+Subsurface_Inputs!$C$11*(B61-AVERAGE($B$2:$B$242))</f>
        <v/>
      </c>
      <c r="G61" s="24">
        <f>B61-F61</f>
        <v/>
      </c>
      <c r="H61" s="24">
        <f>MIN(1,MAX(0,Subsurface_Inputs!$C$13*EXP(-0.5*((A61-Subsurface_Inputs!$C$14)/Subsurface_Inputs!$C$15)^2)+Subsurface_Inputs!$C$16*EXP(-0.5*((A61-Subsurface_Inputs!$C$17)/Subsurface_Inputs!$C$18)^2)))</f>
        <v/>
      </c>
      <c r="I61" s="24">
        <f>Subsurface_Inputs!$C$19+Subsurface_Inputs!$C$20*SIN(2*PI()*(A61-Subsurface_Inputs!$C$21)/Subsurface_Inputs!$C$22)-Subsurface_Inputs!$C$23*H61</f>
        <v/>
      </c>
      <c r="J61" s="24">
        <f>B61-I61</f>
        <v/>
      </c>
      <c r="K61" s="24">
        <f>Subsurface_Inputs!$C$25+Subsurface_Inputs!$C$26*SIN(2*PI()*(A61+Subsurface_Inputs!$C$27)/Subsurface_Inputs!$C$28)+Subsurface_Inputs!$C$29*COS(2*PI()*(A61-Subsurface_Inputs!$C$30)/Subsurface_Inputs!$C$31)-Subsurface_Inputs!$C$32*(B61-AVERAGE($B$2:$B$242))</f>
        <v/>
      </c>
      <c r="L61" s="24">
        <f>B61-K61</f>
        <v/>
      </c>
      <c r="M61" s="24">
        <f>2*Subsurface_Inputs!$C$34*F61/Subsurface_Inputs!$C$35*1000000</f>
        <v/>
      </c>
      <c r="N61" s="24">
        <f>2*Subsurface_Inputs!$C$34*I61/Subsurface_Inputs!$C$35*1000000</f>
        <v/>
      </c>
      <c r="O61" s="24">
        <f>2*Subsurface_Inputs!$C$34*K61/Subsurface_Inputs!$C$35*1000000</f>
        <v/>
      </c>
      <c r="P61" s="24">
        <f>Subsurface_Inputs!$C$37-2*Subsurface_Inputs!$C$36*(F61/1000)</f>
        <v/>
      </c>
      <c r="Q61" s="24">
        <f>Subsurface_Inputs!$C$38+Subsurface_Inputs!$C$39*H61-2*Subsurface_Inputs!$C$36*(I61/1000)</f>
        <v/>
      </c>
      <c r="R61" s="24">
        <f>Subsurface_Inputs!$C$40-2*Subsurface_Inputs!$C$36*(K61/1000)-Subsurface_Inputs!$C$41*ABS(L61-AVERAGE($L$2:$L$242))</f>
        <v/>
      </c>
      <c r="S61" s="24">
        <f>K61-AVERAGE($K$2:$K$242)</f>
        <v/>
      </c>
      <c r="T61" s="24">
        <f>K61/F61</f>
        <v/>
      </c>
      <c r="U61" s="25">
        <f>IF(H61&gt;=Subsurface_Inputs!$C$42,"Lens visible","Weak/no lens")</f>
        <v/>
      </c>
      <c r="V61" s="25">
        <f>IF(R61&gt;=W61,"Likely visible","Weak")</f>
        <v/>
      </c>
      <c r="W61" s="24">
        <f>Subsurface_Inputs!$C$43</f>
        <v/>
      </c>
      <c r="X61" s="24">
        <f>Q61-W61</f>
        <v/>
      </c>
      <c r="Y61" s="24">
        <f>R61-W61</f>
        <v/>
      </c>
      <c r="Z61" s="24">
        <f>MAX(Q61,R61)-W61</f>
        <v/>
      </c>
      <c r="AA61" s="24" t="n">
        <v>0</v>
      </c>
    </row>
    <row r="62">
      <c r="A62" s="24">
        <f>Model_Data!A62</f>
        <v/>
      </c>
      <c r="B62" s="24">
        <f>Model_Data!Y62</f>
        <v/>
      </c>
      <c r="C62" s="24">
        <f>Model_Data!X62</f>
        <v/>
      </c>
      <c r="D62" s="24">
        <f>Model_Data!B62</f>
        <v/>
      </c>
      <c r="E62" s="24">
        <f>Inputs!$C$6</f>
        <v/>
      </c>
      <c r="F62" s="24">
        <f>Subsurface_Inputs!$C$5+Subsurface_Inputs!$C$6*SIN(2*PI()*(A62+Subsurface_Inputs!$C$7)/Subsurface_Inputs!$C$8)+Subsurface_Inputs!$C$9*COS(2*PI()*A62/Subsurface_Inputs!$C$10)+Subsurface_Inputs!$C$11*(B62-AVERAGE($B$2:$B$242))</f>
        <v/>
      </c>
      <c r="G62" s="24">
        <f>B62-F62</f>
        <v/>
      </c>
      <c r="H62" s="24">
        <f>MIN(1,MAX(0,Subsurface_Inputs!$C$13*EXP(-0.5*((A62-Subsurface_Inputs!$C$14)/Subsurface_Inputs!$C$15)^2)+Subsurface_Inputs!$C$16*EXP(-0.5*((A62-Subsurface_Inputs!$C$17)/Subsurface_Inputs!$C$18)^2)))</f>
        <v/>
      </c>
      <c r="I62" s="24">
        <f>Subsurface_Inputs!$C$19+Subsurface_Inputs!$C$20*SIN(2*PI()*(A62-Subsurface_Inputs!$C$21)/Subsurface_Inputs!$C$22)-Subsurface_Inputs!$C$23*H62</f>
        <v/>
      </c>
      <c r="J62" s="24">
        <f>B62-I62</f>
        <v/>
      </c>
      <c r="K62" s="24">
        <f>Subsurface_Inputs!$C$25+Subsurface_Inputs!$C$26*SIN(2*PI()*(A62+Subsurface_Inputs!$C$27)/Subsurface_Inputs!$C$28)+Subsurface_Inputs!$C$29*COS(2*PI()*(A62-Subsurface_Inputs!$C$30)/Subsurface_Inputs!$C$31)-Subsurface_Inputs!$C$32*(B62-AVERAGE($B$2:$B$242))</f>
        <v/>
      </c>
      <c r="L62" s="24">
        <f>B62-K62</f>
        <v/>
      </c>
      <c r="M62" s="24">
        <f>2*Subsurface_Inputs!$C$34*F62/Subsurface_Inputs!$C$35*1000000</f>
        <v/>
      </c>
      <c r="N62" s="24">
        <f>2*Subsurface_Inputs!$C$34*I62/Subsurface_Inputs!$C$35*1000000</f>
        <v/>
      </c>
      <c r="O62" s="24">
        <f>2*Subsurface_Inputs!$C$34*K62/Subsurface_Inputs!$C$35*1000000</f>
        <v/>
      </c>
      <c r="P62" s="24">
        <f>Subsurface_Inputs!$C$37-2*Subsurface_Inputs!$C$36*(F62/1000)</f>
        <v/>
      </c>
      <c r="Q62" s="24">
        <f>Subsurface_Inputs!$C$38+Subsurface_Inputs!$C$39*H62-2*Subsurface_Inputs!$C$36*(I62/1000)</f>
        <v/>
      </c>
      <c r="R62" s="24">
        <f>Subsurface_Inputs!$C$40-2*Subsurface_Inputs!$C$36*(K62/1000)-Subsurface_Inputs!$C$41*ABS(L62-AVERAGE($L$2:$L$242))</f>
        <v/>
      </c>
      <c r="S62" s="24">
        <f>K62-AVERAGE($K$2:$K$242)</f>
        <v/>
      </c>
      <c r="T62" s="24">
        <f>K62/F62</f>
        <v/>
      </c>
      <c r="U62" s="25">
        <f>IF(H62&gt;=Subsurface_Inputs!$C$42,"Lens visible","Weak/no lens")</f>
        <v/>
      </c>
      <c r="V62" s="25">
        <f>IF(R62&gt;=W62,"Likely visible","Weak")</f>
        <v/>
      </c>
      <c r="W62" s="24">
        <f>Subsurface_Inputs!$C$43</f>
        <v/>
      </c>
      <c r="X62" s="24">
        <f>Q62-W62</f>
        <v/>
      </c>
      <c r="Y62" s="24">
        <f>R62-W62</f>
        <v/>
      </c>
      <c r="Z62" s="24">
        <f>MAX(Q62,R62)-W62</f>
        <v/>
      </c>
      <c r="AA62" s="24" t="n">
        <v>0</v>
      </c>
    </row>
    <row r="63">
      <c r="A63" s="24">
        <f>Model_Data!A63</f>
        <v/>
      </c>
      <c r="B63" s="24">
        <f>Model_Data!Y63</f>
        <v/>
      </c>
      <c r="C63" s="24">
        <f>Model_Data!X63</f>
        <v/>
      </c>
      <c r="D63" s="24">
        <f>Model_Data!B63</f>
        <v/>
      </c>
      <c r="E63" s="24">
        <f>Inputs!$C$6</f>
        <v/>
      </c>
      <c r="F63" s="24">
        <f>Subsurface_Inputs!$C$5+Subsurface_Inputs!$C$6*SIN(2*PI()*(A63+Subsurface_Inputs!$C$7)/Subsurface_Inputs!$C$8)+Subsurface_Inputs!$C$9*COS(2*PI()*A63/Subsurface_Inputs!$C$10)+Subsurface_Inputs!$C$11*(B63-AVERAGE($B$2:$B$242))</f>
        <v/>
      </c>
      <c r="G63" s="24">
        <f>B63-F63</f>
        <v/>
      </c>
      <c r="H63" s="24">
        <f>MIN(1,MAX(0,Subsurface_Inputs!$C$13*EXP(-0.5*((A63-Subsurface_Inputs!$C$14)/Subsurface_Inputs!$C$15)^2)+Subsurface_Inputs!$C$16*EXP(-0.5*((A63-Subsurface_Inputs!$C$17)/Subsurface_Inputs!$C$18)^2)))</f>
        <v/>
      </c>
      <c r="I63" s="24">
        <f>Subsurface_Inputs!$C$19+Subsurface_Inputs!$C$20*SIN(2*PI()*(A63-Subsurface_Inputs!$C$21)/Subsurface_Inputs!$C$22)-Subsurface_Inputs!$C$23*H63</f>
        <v/>
      </c>
      <c r="J63" s="24">
        <f>B63-I63</f>
        <v/>
      </c>
      <c r="K63" s="24">
        <f>Subsurface_Inputs!$C$25+Subsurface_Inputs!$C$26*SIN(2*PI()*(A63+Subsurface_Inputs!$C$27)/Subsurface_Inputs!$C$28)+Subsurface_Inputs!$C$29*COS(2*PI()*(A63-Subsurface_Inputs!$C$30)/Subsurface_Inputs!$C$31)-Subsurface_Inputs!$C$32*(B63-AVERAGE($B$2:$B$242))</f>
        <v/>
      </c>
      <c r="L63" s="24">
        <f>B63-K63</f>
        <v/>
      </c>
      <c r="M63" s="24">
        <f>2*Subsurface_Inputs!$C$34*F63/Subsurface_Inputs!$C$35*1000000</f>
        <v/>
      </c>
      <c r="N63" s="24">
        <f>2*Subsurface_Inputs!$C$34*I63/Subsurface_Inputs!$C$35*1000000</f>
        <v/>
      </c>
      <c r="O63" s="24">
        <f>2*Subsurface_Inputs!$C$34*K63/Subsurface_Inputs!$C$35*1000000</f>
        <v/>
      </c>
      <c r="P63" s="24">
        <f>Subsurface_Inputs!$C$37-2*Subsurface_Inputs!$C$36*(F63/1000)</f>
        <v/>
      </c>
      <c r="Q63" s="24">
        <f>Subsurface_Inputs!$C$38+Subsurface_Inputs!$C$39*H63-2*Subsurface_Inputs!$C$36*(I63/1000)</f>
        <v/>
      </c>
      <c r="R63" s="24">
        <f>Subsurface_Inputs!$C$40-2*Subsurface_Inputs!$C$36*(K63/1000)-Subsurface_Inputs!$C$41*ABS(L63-AVERAGE($L$2:$L$242))</f>
        <v/>
      </c>
      <c r="S63" s="24">
        <f>K63-AVERAGE($K$2:$K$242)</f>
        <v/>
      </c>
      <c r="T63" s="24">
        <f>K63/F63</f>
        <v/>
      </c>
      <c r="U63" s="25">
        <f>IF(H63&gt;=Subsurface_Inputs!$C$42,"Lens visible","Weak/no lens")</f>
        <v/>
      </c>
      <c r="V63" s="25">
        <f>IF(R63&gt;=W63,"Likely visible","Weak")</f>
        <v/>
      </c>
      <c r="W63" s="24">
        <f>Subsurface_Inputs!$C$43</f>
        <v/>
      </c>
      <c r="X63" s="24">
        <f>Q63-W63</f>
        <v/>
      </c>
      <c r="Y63" s="24">
        <f>R63-W63</f>
        <v/>
      </c>
      <c r="Z63" s="24">
        <f>MAX(Q63,R63)-W63</f>
        <v/>
      </c>
      <c r="AA63" s="24" t="n">
        <v>0</v>
      </c>
    </row>
    <row r="64">
      <c r="A64" s="24">
        <f>Model_Data!A64</f>
        <v/>
      </c>
      <c r="B64" s="24">
        <f>Model_Data!Y64</f>
        <v/>
      </c>
      <c r="C64" s="24">
        <f>Model_Data!X64</f>
        <v/>
      </c>
      <c r="D64" s="24">
        <f>Model_Data!B64</f>
        <v/>
      </c>
      <c r="E64" s="24">
        <f>Inputs!$C$6</f>
        <v/>
      </c>
      <c r="F64" s="24">
        <f>Subsurface_Inputs!$C$5+Subsurface_Inputs!$C$6*SIN(2*PI()*(A64+Subsurface_Inputs!$C$7)/Subsurface_Inputs!$C$8)+Subsurface_Inputs!$C$9*COS(2*PI()*A64/Subsurface_Inputs!$C$10)+Subsurface_Inputs!$C$11*(B64-AVERAGE($B$2:$B$242))</f>
        <v/>
      </c>
      <c r="G64" s="24">
        <f>B64-F64</f>
        <v/>
      </c>
      <c r="H64" s="24">
        <f>MIN(1,MAX(0,Subsurface_Inputs!$C$13*EXP(-0.5*((A64-Subsurface_Inputs!$C$14)/Subsurface_Inputs!$C$15)^2)+Subsurface_Inputs!$C$16*EXP(-0.5*((A64-Subsurface_Inputs!$C$17)/Subsurface_Inputs!$C$18)^2)))</f>
        <v/>
      </c>
      <c r="I64" s="24">
        <f>Subsurface_Inputs!$C$19+Subsurface_Inputs!$C$20*SIN(2*PI()*(A64-Subsurface_Inputs!$C$21)/Subsurface_Inputs!$C$22)-Subsurface_Inputs!$C$23*H64</f>
        <v/>
      </c>
      <c r="J64" s="24">
        <f>B64-I64</f>
        <v/>
      </c>
      <c r="K64" s="24">
        <f>Subsurface_Inputs!$C$25+Subsurface_Inputs!$C$26*SIN(2*PI()*(A64+Subsurface_Inputs!$C$27)/Subsurface_Inputs!$C$28)+Subsurface_Inputs!$C$29*COS(2*PI()*(A64-Subsurface_Inputs!$C$30)/Subsurface_Inputs!$C$31)-Subsurface_Inputs!$C$32*(B64-AVERAGE($B$2:$B$242))</f>
        <v/>
      </c>
      <c r="L64" s="24">
        <f>B64-K64</f>
        <v/>
      </c>
      <c r="M64" s="24">
        <f>2*Subsurface_Inputs!$C$34*F64/Subsurface_Inputs!$C$35*1000000</f>
        <v/>
      </c>
      <c r="N64" s="24">
        <f>2*Subsurface_Inputs!$C$34*I64/Subsurface_Inputs!$C$35*1000000</f>
        <v/>
      </c>
      <c r="O64" s="24">
        <f>2*Subsurface_Inputs!$C$34*K64/Subsurface_Inputs!$C$35*1000000</f>
        <v/>
      </c>
      <c r="P64" s="24">
        <f>Subsurface_Inputs!$C$37-2*Subsurface_Inputs!$C$36*(F64/1000)</f>
        <v/>
      </c>
      <c r="Q64" s="24">
        <f>Subsurface_Inputs!$C$38+Subsurface_Inputs!$C$39*H64-2*Subsurface_Inputs!$C$36*(I64/1000)</f>
        <v/>
      </c>
      <c r="R64" s="24">
        <f>Subsurface_Inputs!$C$40-2*Subsurface_Inputs!$C$36*(K64/1000)-Subsurface_Inputs!$C$41*ABS(L64-AVERAGE($L$2:$L$242))</f>
        <v/>
      </c>
      <c r="S64" s="24">
        <f>K64-AVERAGE($K$2:$K$242)</f>
        <v/>
      </c>
      <c r="T64" s="24">
        <f>K64/F64</f>
        <v/>
      </c>
      <c r="U64" s="25">
        <f>IF(H64&gt;=Subsurface_Inputs!$C$42,"Lens visible","Weak/no lens")</f>
        <v/>
      </c>
      <c r="V64" s="25">
        <f>IF(R64&gt;=W64,"Likely visible","Weak")</f>
        <v/>
      </c>
      <c r="W64" s="24">
        <f>Subsurface_Inputs!$C$43</f>
        <v/>
      </c>
      <c r="X64" s="24">
        <f>Q64-W64</f>
        <v/>
      </c>
      <c r="Y64" s="24">
        <f>R64-W64</f>
        <v/>
      </c>
      <c r="Z64" s="24">
        <f>MAX(Q64,R64)-W64</f>
        <v/>
      </c>
      <c r="AA64" s="24" t="n">
        <v>0</v>
      </c>
    </row>
    <row r="65">
      <c r="A65" s="24">
        <f>Model_Data!A65</f>
        <v/>
      </c>
      <c r="B65" s="24">
        <f>Model_Data!Y65</f>
        <v/>
      </c>
      <c r="C65" s="24">
        <f>Model_Data!X65</f>
        <v/>
      </c>
      <c r="D65" s="24">
        <f>Model_Data!B65</f>
        <v/>
      </c>
      <c r="E65" s="24">
        <f>Inputs!$C$6</f>
        <v/>
      </c>
      <c r="F65" s="24">
        <f>Subsurface_Inputs!$C$5+Subsurface_Inputs!$C$6*SIN(2*PI()*(A65+Subsurface_Inputs!$C$7)/Subsurface_Inputs!$C$8)+Subsurface_Inputs!$C$9*COS(2*PI()*A65/Subsurface_Inputs!$C$10)+Subsurface_Inputs!$C$11*(B65-AVERAGE($B$2:$B$242))</f>
        <v/>
      </c>
      <c r="G65" s="24">
        <f>B65-F65</f>
        <v/>
      </c>
      <c r="H65" s="24">
        <f>MIN(1,MAX(0,Subsurface_Inputs!$C$13*EXP(-0.5*((A65-Subsurface_Inputs!$C$14)/Subsurface_Inputs!$C$15)^2)+Subsurface_Inputs!$C$16*EXP(-0.5*((A65-Subsurface_Inputs!$C$17)/Subsurface_Inputs!$C$18)^2)))</f>
        <v/>
      </c>
      <c r="I65" s="24">
        <f>Subsurface_Inputs!$C$19+Subsurface_Inputs!$C$20*SIN(2*PI()*(A65-Subsurface_Inputs!$C$21)/Subsurface_Inputs!$C$22)-Subsurface_Inputs!$C$23*H65</f>
        <v/>
      </c>
      <c r="J65" s="24">
        <f>B65-I65</f>
        <v/>
      </c>
      <c r="K65" s="24">
        <f>Subsurface_Inputs!$C$25+Subsurface_Inputs!$C$26*SIN(2*PI()*(A65+Subsurface_Inputs!$C$27)/Subsurface_Inputs!$C$28)+Subsurface_Inputs!$C$29*COS(2*PI()*(A65-Subsurface_Inputs!$C$30)/Subsurface_Inputs!$C$31)-Subsurface_Inputs!$C$32*(B65-AVERAGE($B$2:$B$242))</f>
        <v/>
      </c>
      <c r="L65" s="24">
        <f>B65-K65</f>
        <v/>
      </c>
      <c r="M65" s="24">
        <f>2*Subsurface_Inputs!$C$34*F65/Subsurface_Inputs!$C$35*1000000</f>
        <v/>
      </c>
      <c r="N65" s="24">
        <f>2*Subsurface_Inputs!$C$34*I65/Subsurface_Inputs!$C$35*1000000</f>
        <v/>
      </c>
      <c r="O65" s="24">
        <f>2*Subsurface_Inputs!$C$34*K65/Subsurface_Inputs!$C$35*1000000</f>
        <v/>
      </c>
      <c r="P65" s="24">
        <f>Subsurface_Inputs!$C$37-2*Subsurface_Inputs!$C$36*(F65/1000)</f>
        <v/>
      </c>
      <c r="Q65" s="24">
        <f>Subsurface_Inputs!$C$38+Subsurface_Inputs!$C$39*H65-2*Subsurface_Inputs!$C$36*(I65/1000)</f>
        <v/>
      </c>
      <c r="R65" s="24">
        <f>Subsurface_Inputs!$C$40-2*Subsurface_Inputs!$C$36*(K65/1000)-Subsurface_Inputs!$C$41*ABS(L65-AVERAGE($L$2:$L$242))</f>
        <v/>
      </c>
      <c r="S65" s="24">
        <f>K65-AVERAGE($K$2:$K$242)</f>
        <v/>
      </c>
      <c r="T65" s="24">
        <f>K65/F65</f>
        <v/>
      </c>
      <c r="U65" s="25">
        <f>IF(H65&gt;=Subsurface_Inputs!$C$42,"Lens visible","Weak/no lens")</f>
        <v/>
      </c>
      <c r="V65" s="25">
        <f>IF(R65&gt;=W65,"Likely visible","Weak")</f>
        <v/>
      </c>
      <c r="W65" s="24">
        <f>Subsurface_Inputs!$C$43</f>
        <v/>
      </c>
      <c r="X65" s="24">
        <f>Q65-W65</f>
        <v/>
      </c>
      <c r="Y65" s="24">
        <f>R65-W65</f>
        <v/>
      </c>
      <c r="Z65" s="24">
        <f>MAX(Q65,R65)-W65</f>
        <v/>
      </c>
      <c r="AA65" s="24" t="n">
        <v>0</v>
      </c>
    </row>
    <row r="66">
      <c r="A66" s="24">
        <f>Model_Data!A66</f>
        <v/>
      </c>
      <c r="B66" s="24">
        <f>Model_Data!Y66</f>
        <v/>
      </c>
      <c r="C66" s="24">
        <f>Model_Data!X66</f>
        <v/>
      </c>
      <c r="D66" s="24">
        <f>Model_Data!B66</f>
        <v/>
      </c>
      <c r="E66" s="24">
        <f>Inputs!$C$6</f>
        <v/>
      </c>
      <c r="F66" s="24">
        <f>Subsurface_Inputs!$C$5+Subsurface_Inputs!$C$6*SIN(2*PI()*(A66+Subsurface_Inputs!$C$7)/Subsurface_Inputs!$C$8)+Subsurface_Inputs!$C$9*COS(2*PI()*A66/Subsurface_Inputs!$C$10)+Subsurface_Inputs!$C$11*(B66-AVERAGE($B$2:$B$242))</f>
        <v/>
      </c>
      <c r="G66" s="24">
        <f>B66-F66</f>
        <v/>
      </c>
      <c r="H66" s="24">
        <f>MIN(1,MAX(0,Subsurface_Inputs!$C$13*EXP(-0.5*((A66-Subsurface_Inputs!$C$14)/Subsurface_Inputs!$C$15)^2)+Subsurface_Inputs!$C$16*EXP(-0.5*((A66-Subsurface_Inputs!$C$17)/Subsurface_Inputs!$C$18)^2)))</f>
        <v/>
      </c>
      <c r="I66" s="24">
        <f>Subsurface_Inputs!$C$19+Subsurface_Inputs!$C$20*SIN(2*PI()*(A66-Subsurface_Inputs!$C$21)/Subsurface_Inputs!$C$22)-Subsurface_Inputs!$C$23*H66</f>
        <v/>
      </c>
      <c r="J66" s="24">
        <f>B66-I66</f>
        <v/>
      </c>
      <c r="K66" s="24">
        <f>Subsurface_Inputs!$C$25+Subsurface_Inputs!$C$26*SIN(2*PI()*(A66+Subsurface_Inputs!$C$27)/Subsurface_Inputs!$C$28)+Subsurface_Inputs!$C$29*COS(2*PI()*(A66-Subsurface_Inputs!$C$30)/Subsurface_Inputs!$C$31)-Subsurface_Inputs!$C$32*(B66-AVERAGE($B$2:$B$242))</f>
        <v/>
      </c>
      <c r="L66" s="24">
        <f>B66-K66</f>
        <v/>
      </c>
      <c r="M66" s="24">
        <f>2*Subsurface_Inputs!$C$34*F66/Subsurface_Inputs!$C$35*1000000</f>
        <v/>
      </c>
      <c r="N66" s="24">
        <f>2*Subsurface_Inputs!$C$34*I66/Subsurface_Inputs!$C$35*1000000</f>
        <v/>
      </c>
      <c r="O66" s="24">
        <f>2*Subsurface_Inputs!$C$34*K66/Subsurface_Inputs!$C$35*1000000</f>
        <v/>
      </c>
      <c r="P66" s="24">
        <f>Subsurface_Inputs!$C$37-2*Subsurface_Inputs!$C$36*(F66/1000)</f>
        <v/>
      </c>
      <c r="Q66" s="24">
        <f>Subsurface_Inputs!$C$38+Subsurface_Inputs!$C$39*H66-2*Subsurface_Inputs!$C$36*(I66/1000)</f>
        <v/>
      </c>
      <c r="R66" s="24">
        <f>Subsurface_Inputs!$C$40-2*Subsurface_Inputs!$C$36*(K66/1000)-Subsurface_Inputs!$C$41*ABS(L66-AVERAGE($L$2:$L$242))</f>
        <v/>
      </c>
      <c r="S66" s="24">
        <f>K66-AVERAGE($K$2:$K$242)</f>
        <v/>
      </c>
      <c r="T66" s="24">
        <f>K66/F66</f>
        <v/>
      </c>
      <c r="U66" s="25">
        <f>IF(H66&gt;=Subsurface_Inputs!$C$42,"Lens visible","Weak/no lens")</f>
        <v/>
      </c>
      <c r="V66" s="25">
        <f>IF(R66&gt;=W66,"Likely visible","Weak")</f>
        <v/>
      </c>
      <c r="W66" s="24">
        <f>Subsurface_Inputs!$C$43</f>
        <v/>
      </c>
      <c r="X66" s="24">
        <f>Q66-W66</f>
        <v/>
      </c>
      <c r="Y66" s="24">
        <f>R66-W66</f>
        <v/>
      </c>
      <c r="Z66" s="24">
        <f>MAX(Q66,R66)-W66</f>
        <v/>
      </c>
      <c r="AA66" s="24" t="n">
        <v>0</v>
      </c>
    </row>
    <row r="67">
      <c r="A67" s="24">
        <f>Model_Data!A67</f>
        <v/>
      </c>
      <c r="B67" s="24">
        <f>Model_Data!Y67</f>
        <v/>
      </c>
      <c r="C67" s="24">
        <f>Model_Data!X67</f>
        <v/>
      </c>
      <c r="D67" s="24">
        <f>Model_Data!B67</f>
        <v/>
      </c>
      <c r="E67" s="24">
        <f>Inputs!$C$6</f>
        <v/>
      </c>
      <c r="F67" s="24">
        <f>Subsurface_Inputs!$C$5+Subsurface_Inputs!$C$6*SIN(2*PI()*(A67+Subsurface_Inputs!$C$7)/Subsurface_Inputs!$C$8)+Subsurface_Inputs!$C$9*COS(2*PI()*A67/Subsurface_Inputs!$C$10)+Subsurface_Inputs!$C$11*(B67-AVERAGE($B$2:$B$242))</f>
        <v/>
      </c>
      <c r="G67" s="24">
        <f>B67-F67</f>
        <v/>
      </c>
      <c r="H67" s="24">
        <f>MIN(1,MAX(0,Subsurface_Inputs!$C$13*EXP(-0.5*((A67-Subsurface_Inputs!$C$14)/Subsurface_Inputs!$C$15)^2)+Subsurface_Inputs!$C$16*EXP(-0.5*((A67-Subsurface_Inputs!$C$17)/Subsurface_Inputs!$C$18)^2)))</f>
        <v/>
      </c>
      <c r="I67" s="24">
        <f>Subsurface_Inputs!$C$19+Subsurface_Inputs!$C$20*SIN(2*PI()*(A67-Subsurface_Inputs!$C$21)/Subsurface_Inputs!$C$22)-Subsurface_Inputs!$C$23*H67</f>
        <v/>
      </c>
      <c r="J67" s="24">
        <f>B67-I67</f>
        <v/>
      </c>
      <c r="K67" s="24">
        <f>Subsurface_Inputs!$C$25+Subsurface_Inputs!$C$26*SIN(2*PI()*(A67+Subsurface_Inputs!$C$27)/Subsurface_Inputs!$C$28)+Subsurface_Inputs!$C$29*COS(2*PI()*(A67-Subsurface_Inputs!$C$30)/Subsurface_Inputs!$C$31)-Subsurface_Inputs!$C$32*(B67-AVERAGE($B$2:$B$242))</f>
        <v/>
      </c>
      <c r="L67" s="24">
        <f>B67-K67</f>
        <v/>
      </c>
      <c r="M67" s="24">
        <f>2*Subsurface_Inputs!$C$34*F67/Subsurface_Inputs!$C$35*1000000</f>
        <v/>
      </c>
      <c r="N67" s="24">
        <f>2*Subsurface_Inputs!$C$34*I67/Subsurface_Inputs!$C$35*1000000</f>
        <v/>
      </c>
      <c r="O67" s="24">
        <f>2*Subsurface_Inputs!$C$34*K67/Subsurface_Inputs!$C$35*1000000</f>
        <v/>
      </c>
      <c r="P67" s="24">
        <f>Subsurface_Inputs!$C$37-2*Subsurface_Inputs!$C$36*(F67/1000)</f>
        <v/>
      </c>
      <c r="Q67" s="24">
        <f>Subsurface_Inputs!$C$38+Subsurface_Inputs!$C$39*H67-2*Subsurface_Inputs!$C$36*(I67/1000)</f>
        <v/>
      </c>
      <c r="R67" s="24">
        <f>Subsurface_Inputs!$C$40-2*Subsurface_Inputs!$C$36*(K67/1000)-Subsurface_Inputs!$C$41*ABS(L67-AVERAGE($L$2:$L$242))</f>
        <v/>
      </c>
      <c r="S67" s="24">
        <f>K67-AVERAGE($K$2:$K$242)</f>
        <v/>
      </c>
      <c r="T67" s="24">
        <f>K67/F67</f>
        <v/>
      </c>
      <c r="U67" s="25">
        <f>IF(H67&gt;=Subsurface_Inputs!$C$42,"Lens visible","Weak/no lens")</f>
        <v/>
      </c>
      <c r="V67" s="25">
        <f>IF(R67&gt;=W67,"Likely visible","Weak")</f>
        <v/>
      </c>
      <c r="W67" s="24">
        <f>Subsurface_Inputs!$C$43</f>
        <v/>
      </c>
      <c r="X67" s="24">
        <f>Q67-W67</f>
        <v/>
      </c>
      <c r="Y67" s="24">
        <f>R67-W67</f>
        <v/>
      </c>
      <c r="Z67" s="24">
        <f>MAX(Q67,R67)-W67</f>
        <v/>
      </c>
      <c r="AA67" s="24" t="n">
        <v>0</v>
      </c>
    </row>
    <row r="68">
      <c r="A68" s="24">
        <f>Model_Data!A68</f>
        <v/>
      </c>
      <c r="B68" s="24">
        <f>Model_Data!Y68</f>
        <v/>
      </c>
      <c r="C68" s="24">
        <f>Model_Data!X68</f>
        <v/>
      </c>
      <c r="D68" s="24">
        <f>Model_Data!B68</f>
        <v/>
      </c>
      <c r="E68" s="24">
        <f>Inputs!$C$6</f>
        <v/>
      </c>
      <c r="F68" s="24">
        <f>Subsurface_Inputs!$C$5+Subsurface_Inputs!$C$6*SIN(2*PI()*(A68+Subsurface_Inputs!$C$7)/Subsurface_Inputs!$C$8)+Subsurface_Inputs!$C$9*COS(2*PI()*A68/Subsurface_Inputs!$C$10)+Subsurface_Inputs!$C$11*(B68-AVERAGE($B$2:$B$242))</f>
        <v/>
      </c>
      <c r="G68" s="24">
        <f>B68-F68</f>
        <v/>
      </c>
      <c r="H68" s="24">
        <f>MIN(1,MAX(0,Subsurface_Inputs!$C$13*EXP(-0.5*((A68-Subsurface_Inputs!$C$14)/Subsurface_Inputs!$C$15)^2)+Subsurface_Inputs!$C$16*EXP(-0.5*((A68-Subsurface_Inputs!$C$17)/Subsurface_Inputs!$C$18)^2)))</f>
        <v/>
      </c>
      <c r="I68" s="24">
        <f>Subsurface_Inputs!$C$19+Subsurface_Inputs!$C$20*SIN(2*PI()*(A68-Subsurface_Inputs!$C$21)/Subsurface_Inputs!$C$22)-Subsurface_Inputs!$C$23*H68</f>
        <v/>
      </c>
      <c r="J68" s="24">
        <f>B68-I68</f>
        <v/>
      </c>
      <c r="K68" s="24">
        <f>Subsurface_Inputs!$C$25+Subsurface_Inputs!$C$26*SIN(2*PI()*(A68+Subsurface_Inputs!$C$27)/Subsurface_Inputs!$C$28)+Subsurface_Inputs!$C$29*COS(2*PI()*(A68-Subsurface_Inputs!$C$30)/Subsurface_Inputs!$C$31)-Subsurface_Inputs!$C$32*(B68-AVERAGE($B$2:$B$242))</f>
        <v/>
      </c>
      <c r="L68" s="24">
        <f>B68-K68</f>
        <v/>
      </c>
      <c r="M68" s="24">
        <f>2*Subsurface_Inputs!$C$34*F68/Subsurface_Inputs!$C$35*1000000</f>
        <v/>
      </c>
      <c r="N68" s="24">
        <f>2*Subsurface_Inputs!$C$34*I68/Subsurface_Inputs!$C$35*1000000</f>
        <v/>
      </c>
      <c r="O68" s="24">
        <f>2*Subsurface_Inputs!$C$34*K68/Subsurface_Inputs!$C$35*1000000</f>
        <v/>
      </c>
      <c r="P68" s="24">
        <f>Subsurface_Inputs!$C$37-2*Subsurface_Inputs!$C$36*(F68/1000)</f>
        <v/>
      </c>
      <c r="Q68" s="24">
        <f>Subsurface_Inputs!$C$38+Subsurface_Inputs!$C$39*H68-2*Subsurface_Inputs!$C$36*(I68/1000)</f>
        <v/>
      </c>
      <c r="R68" s="24">
        <f>Subsurface_Inputs!$C$40-2*Subsurface_Inputs!$C$36*(K68/1000)-Subsurface_Inputs!$C$41*ABS(L68-AVERAGE($L$2:$L$242))</f>
        <v/>
      </c>
      <c r="S68" s="24">
        <f>K68-AVERAGE($K$2:$K$242)</f>
        <v/>
      </c>
      <c r="T68" s="24">
        <f>K68/F68</f>
        <v/>
      </c>
      <c r="U68" s="25">
        <f>IF(H68&gt;=Subsurface_Inputs!$C$42,"Lens visible","Weak/no lens")</f>
        <v/>
      </c>
      <c r="V68" s="25">
        <f>IF(R68&gt;=W68,"Likely visible","Weak")</f>
        <v/>
      </c>
      <c r="W68" s="24">
        <f>Subsurface_Inputs!$C$43</f>
        <v/>
      </c>
      <c r="X68" s="24">
        <f>Q68-W68</f>
        <v/>
      </c>
      <c r="Y68" s="24">
        <f>R68-W68</f>
        <v/>
      </c>
      <c r="Z68" s="24">
        <f>MAX(Q68,R68)-W68</f>
        <v/>
      </c>
      <c r="AA68" s="24" t="n">
        <v>0</v>
      </c>
    </row>
    <row r="69">
      <c r="A69" s="24">
        <f>Model_Data!A69</f>
        <v/>
      </c>
      <c r="B69" s="24">
        <f>Model_Data!Y69</f>
        <v/>
      </c>
      <c r="C69" s="24">
        <f>Model_Data!X69</f>
        <v/>
      </c>
      <c r="D69" s="24">
        <f>Model_Data!B69</f>
        <v/>
      </c>
      <c r="E69" s="24">
        <f>Inputs!$C$6</f>
        <v/>
      </c>
      <c r="F69" s="24">
        <f>Subsurface_Inputs!$C$5+Subsurface_Inputs!$C$6*SIN(2*PI()*(A69+Subsurface_Inputs!$C$7)/Subsurface_Inputs!$C$8)+Subsurface_Inputs!$C$9*COS(2*PI()*A69/Subsurface_Inputs!$C$10)+Subsurface_Inputs!$C$11*(B69-AVERAGE($B$2:$B$242))</f>
        <v/>
      </c>
      <c r="G69" s="24">
        <f>B69-F69</f>
        <v/>
      </c>
      <c r="H69" s="24">
        <f>MIN(1,MAX(0,Subsurface_Inputs!$C$13*EXP(-0.5*((A69-Subsurface_Inputs!$C$14)/Subsurface_Inputs!$C$15)^2)+Subsurface_Inputs!$C$16*EXP(-0.5*((A69-Subsurface_Inputs!$C$17)/Subsurface_Inputs!$C$18)^2)))</f>
        <v/>
      </c>
      <c r="I69" s="24">
        <f>Subsurface_Inputs!$C$19+Subsurface_Inputs!$C$20*SIN(2*PI()*(A69-Subsurface_Inputs!$C$21)/Subsurface_Inputs!$C$22)-Subsurface_Inputs!$C$23*H69</f>
        <v/>
      </c>
      <c r="J69" s="24">
        <f>B69-I69</f>
        <v/>
      </c>
      <c r="K69" s="24">
        <f>Subsurface_Inputs!$C$25+Subsurface_Inputs!$C$26*SIN(2*PI()*(A69+Subsurface_Inputs!$C$27)/Subsurface_Inputs!$C$28)+Subsurface_Inputs!$C$29*COS(2*PI()*(A69-Subsurface_Inputs!$C$30)/Subsurface_Inputs!$C$31)-Subsurface_Inputs!$C$32*(B69-AVERAGE($B$2:$B$242))</f>
        <v/>
      </c>
      <c r="L69" s="24">
        <f>B69-K69</f>
        <v/>
      </c>
      <c r="M69" s="24">
        <f>2*Subsurface_Inputs!$C$34*F69/Subsurface_Inputs!$C$35*1000000</f>
        <v/>
      </c>
      <c r="N69" s="24">
        <f>2*Subsurface_Inputs!$C$34*I69/Subsurface_Inputs!$C$35*1000000</f>
        <v/>
      </c>
      <c r="O69" s="24">
        <f>2*Subsurface_Inputs!$C$34*K69/Subsurface_Inputs!$C$35*1000000</f>
        <v/>
      </c>
      <c r="P69" s="24">
        <f>Subsurface_Inputs!$C$37-2*Subsurface_Inputs!$C$36*(F69/1000)</f>
        <v/>
      </c>
      <c r="Q69" s="24">
        <f>Subsurface_Inputs!$C$38+Subsurface_Inputs!$C$39*H69-2*Subsurface_Inputs!$C$36*(I69/1000)</f>
        <v/>
      </c>
      <c r="R69" s="24">
        <f>Subsurface_Inputs!$C$40-2*Subsurface_Inputs!$C$36*(K69/1000)-Subsurface_Inputs!$C$41*ABS(L69-AVERAGE($L$2:$L$242))</f>
        <v/>
      </c>
      <c r="S69" s="24">
        <f>K69-AVERAGE($K$2:$K$242)</f>
        <v/>
      </c>
      <c r="T69" s="24">
        <f>K69/F69</f>
        <v/>
      </c>
      <c r="U69" s="25">
        <f>IF(H69&gt;=Subsurface_Inputs!$C$42,"Lens visible","Weak/no lens")</f>
        <v/>
      </c>
      <c r="V69" s="25">
        <f>IF(R69&gt;=W69,"Likely visible","Weak")</f>
        <v/>
      </c>
      <c r="W69" s="24">
        <f>Subsurface_Inputs!$C$43</f>
        <v/>
      </c>
      <c r="X69" s="24">
        <f>Q69-W69</f>
        <v/>
      </c>
      <c r="Y69" s="24">
        <f>R69-W69</f>
        <v/>
      </c>
      <c r="Z69" s="24">
        <f>MAX(Q69,R69)-W69</f>
        <v/>
      </c>
      <c r="AA69" s="24" t="n">
        <v>0</v>
      </c>
    </row>
    <row r="70">
      <c r="A70" s="24">
        <f>Model_Data!A70</f>
        <v/>
      </c>
      <c r="B70" s="24">
        <f>Model_Data!Y70</f>
        <v/>
      </c>
      <c r="C70" s="24">
        <f>Model_Data!X70</f>
        <v/>
      </c>
      <c r="D70" s="24">
        <f>Model_Data!B70</f>
        <v/>
      </c>
      <c r="E70" s="24">
        <f>Inputs!$C$6</f>
        <v/>
      </c>
      <c r="F70" s="24">
        <f>Subsurface_Inputs!$C$5+Subsurface_Inputs!$C$6*SIN(2*PI()*(A70+Subsurface_Inputs!$C$7)/Subsurface_Inputs!$C$8)+Subsurface_Inputs!$C$9*COS(2*PI()*A70/Subsurface_Inputs!$C$10)+Subsurface_Inputs!$C$11*(B70-AVERAGE($B$2:$B$242))</f>
        <v/>
      </c>
      <c r="G70" s="24">
        <f>B70-F70</f>
        <v/>
      </c>
      <c r="H70" s="24">
        <f>MIN(1,MAX(0,Subsurface_Inputs!$C$13*EXP(-0.5*((A70-Subsurface_Inputs!$C$14)/Subsurface_Inputs!$C$15)^2)+Subsurface_Inputs!$C$16*EXP(-0.5*((A70-Subsurface_Inputs!$C$17)/Subsurface_Inputs!$C$18)^2)))</f>
        <v/>
      </c>
      <c r="I70" s="24">
        <f>Subsurface_Inputs!$C$19+Subsurface_Inputs!$C$20*SIN(2*PI()*(A70-Subsurface_Inputs!$C$21)/Subsurface_Inputs!$C$22)-Subsurface_Inputs!$C$23*H70</f>
        <v/>
      </c>
      <c r="J70" s="24">
        <f>B70-I70</f>
        <v/>
      </c>
      <c r="K70" s="24">
        <f>Subsurface_Inputs!$C$25+Subsurface_Inputs!$C$26*SIN(2*PI()*(A70+Subsurface_Inputs!$C$27)/Subsurface_Inputs!$C$28)+Subsurface_Inputs!$C$29*COS(2*PI()*(A70-Subsurface_Inputs!$C$30)/Subsurface_Inputs!$C$31)-Subsurface_Inputs!$C$32*(B70-AVERAGE($B$2:$B$242))</f>
        <v/>
      </c>
      <c r="L70" s="24">
        <f>B70-K70</f>
        <v/>
      </c>
      <c r="M70" s="24">
        <f>2*Subsurface_Inputs!$C$34*F70/Subsurface_Inputs!$C$35*1000000</f>
        <v/>
      </c>
      <c r="N70" s="24">
        <f>2*Subsurface_Inputs!$C$34*I70/Subsurface_Inputs!$C$35*1000000</f>
        <v/>
      </c>
      <c r="O70" s="24">
        <f>2*Subsurface_Inputs!$C$34*K70/Subsurface_Inputs!$C$35*1000000</f>
        <v/>
      </c>
      <c r="P70" s="24">
        <f>Subsurface_Inputs!$C$37-2*Subsurface_Inputs!$C$36*(F70/1000)</f>
        <v/>
      </c>
      <c r="Q70" s="24">
        <f>Subsurface_Inputs!$C$38+Subsurface_Inputs!$C$39*H70-2*Subsurface_Inputs!$C$36*(I70/1000)</f>
        <v/>
      </c>
      <c r="R70" s="24">
        <f>Subsurface_Inputs!$C$40-2*Subsurface_Inputs!$C$36*(K70/1000)-Subsurface_Inputs!$C$41*ABS(L70-AVERAGE($L$2:$L$242))</f>
        <v/>
      </c>
      <c r="S70" s="24">
        <f>K70-AVERAGE($K$2:$K$242)</f>
        <v/>
      </c>
      <c r="T70" s="24">
        <f>K70/F70</f>
        <v/>
      </c>
      <c r="U70" s="25">
        <f>IF(H70&gt;=Subsurface_Inputs!$C$42,"Lens visible","Weak/no lens")</f>
        <v/>
      </c>
      <c r="V70" s="25">
        <f>IF(R70&gt;=W70,"Likely visible","Weak")</f>
        <v/>
      </c>
      <c r="W70" s="24">
        <f>Subsurface_Inputs!$C$43</f>
        <v/>
      </c>
      <c r="X70" s="24">
        <f>Q70-W70</f>
        <v/>
      </c>
      <c r="Y70" s="24">
        <f>R70-W70</f>
        <v/>
      </c>
      <c r="Z70" s="24">
        <f>MAX(Q70,R70)-W70</f>
        <v/>
      </c>
      <c r="AA70" s="24" t="n">
        <v>0</v>
      </c>
    </row>
    <row r="71">
      <c r="A71" s="24">
        <f>Model_Data!A71</f>
        <v/>
      </c>
      <c r="B71" s="24">
        <f>Model_Data!Y71</f>
        <v/>
      </c>
      <c r="C71" s="24">
        <f>Model_Data!X71</f>
        <v/>
      </c>
      <c r="D71" s="24">
        <f>Model_Data!B71</f>
        <v/>
      </c>
      <c r="E71" s="24">
        <f>Inputs!$C$6</f>
        <v/>
      </c>
      <c r="F71" s="24">
        <f>Subsurface_Inputs!$C$5+Subsurface_Inputs!$C$6*SIN(2*PI()*(A71+Subsurface_Inputs!$C$7)/Subsurface_Inputs!$C$8)+Subsurface_Inputs!$C$9*COS(2*PI()*A71/Subsurface_Inputs!$C$10)+Subsurface_Inputs!$C$11*(B71-AVERAGE($B$2:$B$242))</f>
        <v/>
      </c>
      <c r="G71" s="24">
        <f>B71-F71</f>
        <v/>
      </c>
      <c r="H71" s="24">
        <f>MIN(1,MAX(0,Subsurface_Inputs!$C$13*EXP(-0.5*((A71-Subsurface_Inputs!$C$14)/Subsurface_Inputs!$C$15)^2)+Subsurface_Inputs!$C$16*EXP(-0.5*((A71-Subsurface_Inputs!$C$17)/Subsurface_Inputs!$C$18)^2)))</f>
        <v/>
      </c>
      <c r="I71" s="24">
        <f>Subsurface_Inputs!$C$19+Subsurface_Inputs!$C$20*SIN(2*PI()*(A71-Subsurface_Inputs!$C$21)/Subsurface_Inputs!$C$22)-Subsurface_Inputs!$C$23*H71</f>
        <v/>
      </c>
      <c r="J71" s="24">
        <f>B71-I71</f>
        <v/>
      </c>
      <c r="K71" s="24">
        <f>Subsurface_Inputs!$C$25+Subsurface_Inputs!$C$26*SIN(2*PI()*(A71+Subsurface_Inputs!$C$27)/Subsurface_Inputs!$C$28)+Subsurface_Inputs!$C$29*COS(2*PI()*(A71-Subsurface_Inputs!$C$30)/Subsurface_Inputs!$C$31)-Subsurface_Inputs!$C$32*(B71-AVERAGE($B$2:$B$242))</f>
        <v/>
      </c>
      <c r="L71" s="24">
        <f>B71-K71</f>
        <v/>
      </c>
      <c r="M71" s="24">
        <f>2*Subsurface_Inputs!$C$34*F71/Subsurface_Inputs!$C$35*1000000</f>
        <v/>
      </c>
      <c r="N71" s="24">
        <f>2*Subsurface_Inputs!$C$34*I71/Subsurface_Inputs!$C$35*1000000</f>
        <v/>
      </c>
      <c r="O71" s="24">
        <f>2*Subsurface_Inputs!$C$34*K71/Subsurface_Inputs!$C$35*1000000</f>
        <v/>
      </c>
      <c r="P71" s="24">
        <f>Subsurface_Inputs!$C$37-2*Subsurface_Inputs!$C$36*(F71/1000)</f>
        <v/>
      </c>
      <c r="Q71" s="24">
        <f>Subsurface_Inputs!$C$38+Subsurface_Inputs!$C$39*H71-2*Subsurface_Inputs!$C$36*(I71/1000)</f>
        <v/>
      </c>
      <c r="R71" s="24">
        <f>Subsurface_Inputs!$C$40-2*Subsurface_Inputs!$C$36*(K71/1000)-Subsurface_Inputs!$C$41*ABS(L71-AVERAGE($L$2:$L$242))</f>
        <v/>
      </c>
      <c r="S71" s="24">
        <f>K71-AVERAGE($K$2:$K$242)</f>
        <v/>
      </c>
      <c r="T71" s="24">
        <f>K71/F71</f>
        <v/>
      </c>
      <c r="U71" s="25">
        <f>IF(H71&gt;=Subsurface_Inputs!$C$42,"Lens visible","Weak/no lens")</f>
        <v/>
      </c>
      <c r="V71" s="25">
        <f>IF(R71&gt;=W71,"Likely visible","Weak")</f>
        <v/>
      </c>
      <c r="W71" s="24">
        <f>Subsurface_Inputs!$C$43</f>
        <v/>
      </c>
      <c r="X71" s="24">
        <f>Q71-W71</f>
        <v/>
      </c>
      <c r="Y71" s="24">
        <f>R71-W71</f>
        <v/>
      </c>
      <c r="Z71" s="24">
        <f>MAX(Q71,R71)-W71</f>
        <v/>
      </c>
      <c r="AA71" s="24" t="n">
        <v>0</v>
      </c>
    </row>
    <row r="72">
      <c r="A72" s="24">
        <f>Model_Data!A72</f>
        <v/>
      </c>
      <c r="B72" s="24">
        <f>Model_Data!Y72</f>
        <v/>
      </c>
      <c r="C72" s="24">
        <f>Model_Data!X72</f>
        <v/>
      </c>
      <c r="D72" s="24">
        <f>Model_Data!B72</f>
        <v/>
      </c>
      <c r="E72" s="24">
        <f>Inputs!$C$6</f>
        <v/>
      </c>
      <c r="F72" s="24">
        <f>Subsurface_Inputs!$C$5+Subsurface_Inputs!$C$6*SIN(2*PI()*(A72+Subsurface_Inputs!$C$7)/Subsurface_Inputs!$C$8)+Subsurface_Inputs!$C$9*COS(2*PI()*A72/Subsurface_Inputs!$C$10)+Subsurface_Inputs!$C$11*(B72-AVERAGE($B$2:$B$242))</f>
        <v/>
      </c>
      <c r="G72" s="24">
        <f>B72-F72</f>
        <v/>
      </c>
      <c r="H72" s="24">
        <f>MIN(1,MAX(0,Subsurface_Inputs!$C$13*EXP(-0.5*((A72-Subsurface_Inputs!$C$14)/Subsurface_Inputs!$C$15)^2)+Subsurface_Inputs!$C$16*EXP(-0.5*((A72-Subsurface_Inputs!$C$17)/Subsurface_Inputs!$C$18)^2)))</f>
        <v/>
      </c>
      <c r="I72" s="24">
        <f>Subsurface_Inputs!$C$19+Subsurface_Inputs!$C$20*SIN(2*PI()*(A72-Subsurface_Inputs!$C$21)/Subsurface_Inputs!$C$22)-Subsurface_Inputs!$C$23*H72</f>
        <v/>
      </c>
      <c r="J72" s="24">
        <f>B72-I72</f>
        <v/>
      </c>
      <c r="K72" s="24">
        <f>Subsurface_Inputs!$C$25+Subsurface_Inputs!$C$26*SIN(2*PI()*(A72+Subsurface_Inputs!$C$27)/Subsurface_Inputs!$C$28)+Subsurface_Inputs!$C$29*COS(2*PI()*(A72-Subsurface_Inputs!$C$30)/Subsurface_Inputs!$C$31)-Subsurface_Inputs!$C$32*(B72-AVERAGE($B$2:$B$242))</f>
        <v/>
      </c>
      <c r="L72" s="24">
        <f>B72-K72</f>
        <v/>
      </c>
      <c r="M72" s="24">
        <f>2*Subsurface_Inputs!$C$34*F72/Subsurface_Inputs!$C$35*1000000</f>
        <v/>
      </c>
      <c r="N72" s="24">
        <f>2*Subsurface_Inputs!$C$34*I72/Subsurface_Inputs!$C$35*1000000</f>
        <v/>
      </c>
      <c r="O72" s="24">
        <f>2*Subsurface_Inputs!$C$34*K72/Subsurface_Inputs!$C$35*1000000</f>
        <v/>
      </c>
      <c r="P72" s="24">
        <f>Subsurface_Inputs!$C$37-2*Subsurface_Inputs!$C$36*(F72/1000)</f>
        <v/>
      </c>
      <c r="Q72" s="24">
        <f>Subsurface_Inputs!$C$38+Subsurface_Inputs!$C$39*H72-2*Subsurface_Inputs!$C$36*(I72/1000)</f>
        <v/>
      </c>
      <c r="R72" s="24">
        <f>Subsurface_Inputs!$C$40-2*Subsurface_Inputs!$C$36*(K72/1000)-Subsurface_Inputs!$C$41*ABS(L72-AVERAGE($L$2:$L$242))</f>
        <v/>
      </c>
      <c r="S72" s="24">
        <f>K72-AVERAGE($K$2:$K$242)</f>
        <v/>
      </c>
      <c r="T72" s="24">
        <f>K72/F72</f>
        <v/>
      </c>
      <c r="U72" s="25">
        <f>IF(H72&gt;=Subsurface_Inputs!$C$42,"Lens visible","Weak/no lens")</f>
        <v/>
      </c>
      <c r="V72" s="25">
        <f>IF(R72&gt;=W72,"Likely visible","Weak")</f>
        <v/>
      </c>
      <c r="W72" s="24">
        <f>Subsurface_Inputs!$C$43</f>
        <v/>
      </c>
      <c r="X72" s="24">
        <f>Q72-W72</f>
        <v/>
      </c>
      <c r="Y72" s="24">
        <f>R72-W72</f>
        <v/>
      </c>
      <c r="Z72" s="24">
        <f>MAX(Q72,R72)-W72</f>
        <v/>
      </c>
      <c r="AA72" s="24" t="n">
        <v>0</v>
      </c>
    </row>
    <row r="73">
      <c r="A73" s="24">
        <f>Model_Data!A73</f>
        <v/>
      </c>
      <c r="B73" s="24">
        <f>Model_Data!Y73</f>
        <v/>
      </c>
      <c r="C73" s="24">
        <f>Model_Data!X73</f>
        <v/>
      </c>
      <c r="D73" s="24">
        <f>Model_Data!B73</f>
        <v/>
      </c>
      <c r="E73" s="24">
        <f>Inputs!$C$6</f>
        <v/>
      </c>
      <c r="F73" s="24">
        <f>Subsurface_Inputs!$C$5+Subsurface_Inputs!$C$6*SIN(2*PI()*(A73+Subsurface_Inputs!$C$7)/Subsurface_Inputs!$C$8)+Subsurface_Inputs!$C$9*COS(2*PI()*A73/Subsurface_Inputs!$C$10)+Subsurface_Inputs!$C$11*(B73-AVERAGE($B$2:$B$242))</f>
        <v/>
      </c>
      <c r="G73" s="24">
        <f>B73-F73</f>
        <v/>
      </c>
      <c r="H73" s="24">
        <f>MIN(1,MAX(0,Subsurface_Inputs!$C$13*EXP(-0.5*((A73-Subsurface_Inputs!$C$14)/Subsurface_Inputs!$C$15)^2)+Subsurface_Inputs!$C$16*EXP(-0.5*((A73-Subsurface_Inputs!$C$17)/Subsurface_Inputs!$C$18)^2)))</f>
        <v/>
      </c>
      <c r="I73" s="24">
        <f>Subsurface_Inputs!$C$19+Subsurface_Inputs!$C$20*SIN(2*PI()*(A73-Subsurface_Inputs!$C$21)/Subsurface_Inputs!$C$22)-Subsurface_Inputs!$C$23*H73</f>
        <v/>
      </c>
      <c r="J73" s="24">
        <f>B73-I73</f>
        <v/>
      </c>
      <c r="K73" s="24">
        <f>Subsurface_Inputs!$C$25+Subsurface_Inputs!$C$26*SIN(2*PI()*(A73+Subsurface_Inputs!$C$27)/Subsurface_Inputs!$C$28)+Subsurface_Inputs!$C$29*COS(2*PI()*(A73-Subsurface_Inputs!$C$30)/Subsurface_Inputs!$C$31)-Subsurface_Inputs!$C$32*(B73-AVERAGE($B$2:$B$242))</f>
        <v/>
      </c>
      <c r="L73" s="24">
        <f>B73-K73</f>
        <v/>
      </c>
      <c r="M73" s="24">
        <f>2*Subsurface_Inputs!$C$34*F73/Subsurface_Inputs!$C$35*1000000</f>
        <v/>
      </c>
      <c r="N73" s="24">
        <f>2*Subsurface_Inputs!$C$34*I73/Subsurface_Inputs!$C$35*1000000</f>
        <v/>
      </c>
      <c r="O73" s="24">
        <f>2*Subsurface_Inputs!$C$34*K73/Subsurface_Inputs!$C$35*1000000</f>
        <v/>
      </c>
      <c r="P73" s="24">
        <f>Subsurface_Inputs!$C$37-2*Subsurface_Inputs!$C$36*(F73/1000)</f>
        <v/>
      </c>
      <c r="Q73" s="24">
        <f>Subsurface_Inputs!$C$38+Subsurface_Inputs!$C$39*H73-2*Subsurface_Inputs!$C$36*(I73/1000)</f>
        <v/>
      </c>
      <c r="R73" s="24">
        <f>Subsurface_Inputs!$C$40-2*Subsurface_Inputs!$C$36*(K73/1000)-Subsurface_Inputs!$C$41*ABS(L73-AVERAGE($L$2:$L$242))</f>
        <v/>
      </c>
      <c r="S73" s="24">
        <f>K73-AVERAGE($K$2:$K$242)</f>
        <v/>
      </c>
      <c r="T73" s="24">
        <f>K73/F73</f>
        <v/>
      </c>
      <c r="U73" s="25">
        <f>IF(H73&gt;=Subsurface_Inputs!$C$42,"Lens visible","Weak/no lens")</f>
        <v/>
      </c>
      <c r="V73" s="25">
        <f>IF(R73&gt;=W73,"Likely visible","Weak")</f>
        <v/>
      </c>
      <c r="W73" s="24">
        <f>Subsurface_Inputs!$C$43</f>
        <v/>
      </c>
      <c r="X73" s="24">
        <f>Q73-W73</f>
        <v/>
      </c>
      <c r="Y73" s="24">
        <f>R73-W73</f>
        <v/>
      </c>
      <c r="Z73" s="24">
        <f>MAX(Q73,R73)-W73</f>
        <v/>
      </c>
      <c r="AA73" s="24" t="n">
        <v>0</v>
      </c>
    </row>
    <row r="74">
      <c r="A74" s="24">
        <f>Model_Data!A74</f>
        <v/>
      </c>
      <c r="B74" s="24">
        <f>Model_Data!Y74</f>
        <v/>
      </c>
      <c r="C74" s="24">
        <f>Model_Data!X74</f>
        <v/>
      </c>
      <c r="D74" s="24">
        <f>Model_Data!B74</f>
        <v/>
      </c>
      <c r="E74" s="24">
        <f>Inputs!$C$6</f>
        <v/>
      </c>
      <c r="F74" s="24">
        <f>Subsurface_Inputs!$C$5+Subsurface_Inputs!$C$6*SIN(2*PI()*(A74+Subsurface_Inputs!$C$7)/Subsurface_Inputs!$C$8)+Subsurface_Inputs!$C$9*COS(2*PI()*A74/Subsurface_Inputs!$C$10)+Subsurface_Inputs!$C$11*(B74-AVERAGE($B$2:$B$242))</f>
        <v/>
      </c>
      <c r="G74" s="24">
        <f>B74-F74</f>
        <v/>
      </c>
      <c r="H74" s="24">
        <f>MIN(1,MAX(0,Subsurface_Inputs!$C$13*EXP(-0.5*((A74-Subsurface_Inputs!$C$14)/Subsurface_Inputs!$C$15)^2)+Subsurface_Inputs!$C$16*EXP(-0.5*((A74-Subsurface_Inputs!$C$17)/Subsurface_Inputs!$C$18)^2)))</f>
        <v/>
      </c>
      <c r="I74" s="24">
        <f>Subsurface_Inputs!$C$19+Subsurface_Inputs!$C$20*SIN(2*PI()*(A74-Subsurface_Inputs!$C$21)/Subsurface_Inputs!$C$22)-Subsurface_Inputs!$C$23*H74</f>
        <v/>
      </c>
      <c r="J74" s="24">
        <f>B74-I74</f>
        <v/>
      </c>
      <c r="K74" s="24">
        <f>Subsurface_Inputs!$C$25+Subsurface_Inputs!$C$26*SIN(2*PI()*(A74+Subsurface_Inputs!$C$27)/Subsurface_Inputs!$C$28)+Subsurface_Inputs!$C$29*COS(2*PI()*(A74-Subsurface_Inputs!$C$30)/Subsurface_Inputs!$C$31)-Subsurface_Inputs!$C$32*(B74-AVERAGE($B$2:$B$242))</f>
        <v/>
      </c>
      <c r="L74" s="24">
        <f>B74-K74</f>
        <v/>
      </c>
      <c r="M74" s="24">
        <f>2*Subsurface_Inputs!$C$34*F74/Subsurface_Inputs!$C$35*1000000</f>
        <v/>
      </c>
      <c r="N74" s="24">
        <f>2*Subsurface_Inputs!$C$34*I74/Subsurface_Inputs!$C$35*1000000</f>
        <v/>
      </c>
      <c r="O74" s="24">
        <f>2*Subsurface_Inputs!$C$34*K74/Subsurface_Inputs!$C$35*1000000</f>
        <v/>
      </c>
      <c r="P74" s="24">
        <f>Subsurface_Inputs!$C$37-2*Subsurface_Inputs!$C$36*(F74/1000)</f>
        <v/>
      </c>
      <c r="Q74" s="24">
        <f>Subsurface_Inputs!$C$38+Subsurface_Inputs!$C$39*H74-2*Subsurface_Inputs!$C$36*(I74/1000)</f>
        <v/>
      </c>
      <c r="R74" s="24">
        <f>Subsurface_Inputs!$C$40-2*Subsurface_Inputs!$C$36*(K74/1000)-Subsurface_Inputs!$C$41*ABS(L74-AVERAGE($L$2:$L$242))</f>
        <v/>
      </c>
      <c r="S74" s="24">
        <f>K74-AVERAGE($K$2:$K$242)</f>
        <v/>
      </c>
      <c r="T74" s="24">
        <f>K74/F74</f>
        <v/>
      </c>
      <c r="U74" s="25">
        <f>IF(H74&gt;=Subsurface_Inputs!$C$42,"Lens visible","Weak/no lens")</f>
        <v/>
      </c>
      <c r="V74" s="25">
        <f>IF(R74&gt;=W74,"Likely visible","Weak")</f>
        <v/>
      </c>
      <c r="W74" s="24">
        <f>Subsurface_Inputs!$C$43</f>
        <v/>
      </c>
      <c r="X74" s="24">
        <f>Q74-W74</f>
        <v/>
      </c>
      <c r="Y74" s="24">
        <f>R74-W74</f>
        <v/>
      </c>
      <c r="Z74" s="24">
        <f>MAX(Q74,R74)-W74</f>
        <v/>
      </c>
      <c r="AA74" s="24" t="n">
        <v>0</v>
      </c>
    </row>
    <row r="75">
      <c r="A75" s="24">
        <f>Model_Data!A75</f>
        <v/>
      </c>
      <c r="B75" s="24">
        <f>Model_Data!Y75</f>
        <v/>
      </c>
      <c r="C75" s="24">
        <f>Model_Data!X75</f>
        <v/>
      </c>
      <c r="D75" s="24">
        <f>Model_Data!B75</f>
        <v/>
      </c>
      <c r="E75" s="24">
        <f>Inputs!$C$6</f>
        <v/>
      </c>
      <c r="F75" s="24">
        <f>Subsurface_Inputs!$C$5+Subsurface_Inputs!$C$6*SIN(2*PI()*(A75+Subsurface_Inputs!$C$7)/Subsurface_Inputs!$C$8)+Subsurface_Inputs!$C$9*COS(2*PI()*A75/Subsurface_Inputs!$C$10)+Subsurface_Inputs!$C$11*(B75-AVERAGE($B$2:$B$242))</f>
        <v/>
      </c>
      <c r="G75" s="24">
        <f>B75-F75</f>
        <v/>
      </c>
      <c r="H75" s="24">
        <f>MIN(1,MAX(0,Subsurface_Inputs!$C$13*EXP(-0.5*((A75-Subsurface_Inputs!$C$14)/Subsurface_Inputs!$C$15)^2)+Subsurface_Inputs!$C$16*EXP(-0.5*((A75-Subsurface_Inputs!$C$17)/Subsurface_Inputs!$C$18)^2)))</f>
        <v/>
      </c>
      <c r="I75" s="24">
        <f>Subsurface_Inputs!$C$19+Subsurface_Inputs!$C$20*SIN(2*PI()*(A75-Subsurface_Inputs!$C$21)/Subsurface_Inputs!$C$22)-Subsurface_Inputs!$C$23*H75</f>
        <v/>
      </c>
      <c r="J75" s="24">
        <f>B75-I75</f>
        <v/>
      </c>
      <c r="K75" s="24">
        <f>Subsurface_Inputs!$C$25+Subsurface_Inputs!$C$26*SIN(2*PI()*(A75+Subsurface_Inputs!$C$27)/Subsurface_Inputs!$C$28)+Subsurface_Inputs!$C$29*COS(2*PI()*(A75-Subsurface_Inputs!$C$30)/Subsurface_Inputs!$C$31)-Subsurface_Inputs!$C$32*(B75-AVERAGE($B$2:$B$242))</f>
        <v/>
      </c>
      <c r="L75" s="24">
        <f>B75-K75</f>
        <v/>
      </c>
      <c r="M75" s="24">
        <f>2*Subsurface_Inputs!$C$34*F75/Subsurface_Inputs!$C$35*1000000</f>
        <v/>
      </c>
      <c r="N75" s="24">
        <f>2*Subsurface_Inputs!$C$34*I75/Subsurface_Inputs!$C$35*1000000</f>
        <v/>
      </c>
      <c r="O75" s="24">
        <f>2*Subsurface_Inputs!$C$34*K75/Subsurface_Inputs!$C$35*1000000</f>
        <v/>
      </c>
      <c r="P75" s="24">
        <f>Subsurface_Inputs!$C$37-2*Subsurface_Inputs!$C$36*(F75/1000)</f>
        <v/>
      </c>
      <c r="Q75" s="24">
        <f>Subsurface_Inputs!$C$38+Subsurface_Inputs!$C$39*H75-2*Subsurface_Inputs!$C$36*(I75/1000)</f>
        <v/>
      </c>
      <c r="R75" s="24">
        <f>Subsurface_Inputs!$C$40-2*Subsurface_Inputs!$C$36*(K75/1000)-Subsurface_Inputs!$C$41*ABS(L75-AVERAGE($L$2:$L$242))</f>
        <v/>
      </c>
      <c r="S75" s="24">
        <f>K75-AVERAGE($K$2:$K$242)</f>
        <v/>
      </c>
      <c r="T75" s="24">
        <f>K75/F75</f>
        <v/>
      </c>
      <c r="U75" s="25">
        <f>IF(H75&gt;=Subsurface_Inputs!$C$42,"Lens visible","Weak/no lens")</f>
        <v/>
      </c>
      <c r="V75" s="25">
        <f>IF(R75&gt;=W75,"Likely visible","Weak")</f>
        <v/>
      </c>
      <c r="W75" s="24">
        <f>Subsurface_Inputs!$C$43</f>
        <v/>
      </c>
      <c r="X75" s="24">
        <f>Q75-W75</f>
        <v/>
      </c>
      <c r="Y75" s="24">
        <f>R75-W75</f>
        <v/>
      </c>
      <c r="Z75" s="24">
        <f>MAX(Q75,R75)-W75</f>
        <v/>
      </c>
      <c r="AA75" s="24" t="n">
        <v>0</v>
      </c>
    </row>
    <row r="76">
      <c r="A76" s="24">
        <f>Model_Data!A76</f>
        <v/>
      </c>
      <c r="B76" s="24">
        <f>Model_Data!Y76</f>
        <v/>
      </c>
      <c r="C76" s="24">
        <f>Model_Data!X76</f>
        <v/>
      </c>
      <c r="D76" s="24">
        <f>Model_Data!B76</f>
        <v/>
      </c>
      <c r="E76" s="24">
        <f>Inputs!$C$6</f>
        <v/>
      </c>
      <c r="F76" s="24">
        <f>Subsurface_Inputs!$C$5+Subsurface_Inputs!$C$6*SIN(2*PI()*(A76+Subsurface_Inputs!$C$7)/Subsurface_Inputs!$C$8)+Subsurface_Inputs!$C$9*COS(2*PI()*A76/Subsurface_Inputs!$C$10)+Subsurface_Inputs!$C$11*(B76-AVERAGE($B$2:$B$242))</f>
        <v/>
      </c>
      <c r="G76" s="24">
        <f>B76-F76</f>
        <v/>
      </c>
      <c r="H76" s="24">
        <f>MIN(1,MAX(0,Subsurface_Inputs!$C$13*EXP(-0.5*((A76-Subsurface_Inputs!$C$14)/Subsurface_Inputs!$C$15)^2)+Subsurface_Inputs!$C$16*EXP(-0.5*((A76-Subsurface_Inputs!$C$17)/Subsurface_Inputs!$C$18)^2)))</f>
        <v/>
      </c>
      <c r="I76" s="24">
        <f>Subsurface_Inputs!$C$19+Subsurface_Inputs!$C$20*SIN(2*PI()*(A76-Subsurface_Inputs!$C$21)/Subsurface_Inputs!$C$22)-Subsurface_Inputs!$C$23*H76</f>
        <v/>
      </c>
      <c r="J76" s="24">
        <f>B76-I76</f>
        <v/>
      </c>
      <c r="K76" s="24">
        <f>Subsurface_Inputs!$C$25+Subsurface_Inputs!$C$26*SIN(2*PI()*(A76+Subsurface_Inputs!$C$27)/Subsurface_Inputs!$C$28)+Subsurface_Inputs!$C$29*COS(2*PI()*(A76-Subsurface_Inputs!$C$30)/Subsurface_Inputs!$C$31)-Subsurface_Inputs!$C$32*(B76-AVERAGE($B$2:$B$242))</f>
        <v/>
      </c>
      <c r="L76" s="24">
        <f>B76-K76</f>
        <v/>
      </c>
      <c r="M76" s="24">
        <f>2*Subsurface_Inputs!$C$34*F76/Subsurface_Inputs!$C$35*1000000</f>
        <v/>
      </c>
      <c r="N76" s="24">
        <f>2*Subsurface_Inputs!$C$34*I76/Subsurface_Inputs!$C$35*1000000</f>
        <v/>
      </c>
      <c r="O76" s="24">
        <f>2*Subsurface_Inputs!$C$34*K76/Subsurface_Inputs!$C$35*1000000</f>
        <v/>
      </c>
      <c r="P76" s="24">
        <f>Subsurface_Inputs!$C$37-2*Subsurface_Inputs!$C$36*(F76/1000)</f>
        <v/>
      </c>
      <c r="Q76" s="24">
        <f>Subsurface_Inputs!$C$38+Subsurface_Inputs!$C$39*H76-2*Subsurface_Inputs!$C$36*(I76/1000)</f>
        <v/>
      </c>
      <c r="R76" s="24">
        <f>Subsurface_Inputs!$C$40-2*Subsurface_Inputs!$C$36*(K76/1000)-Subsurface_Inputs!$C$41*ABS(L76-AVERAGE($L$2:$L$242))</f>
        <v/>
      </c>
      <c r="S76" s="24">
        <f>K76-AVERAGE($K$2:$K$242)</f>
        <v/>
      </c>
      <c r="T76" s="24">
        <f>K76/F76</f>
        <v/>
      </c>
      <c r="U76" s="25">
        <f>IF(H76&gt;=Subsurface_Inputs!$C$42,"Lens visible","Weak/no lens")</f>
        <v/>
      </c>
      <c r="V76" s="25">
        <f>IF(R76&gt;=W76,"Likely visible","Weak")</f>
        <v/>
      </c>
      <c r="W76" s="24">
        <f>Subsurface_Inputs!$C$43</f>
        <v/>
      </c>
      <c r="X76" s="24">
        <f>Q76-W76</f>
        <v/>
      </c>
      <c r="Y76" s="24">
        <f>R76-W76</f>
        <v/>
      </c>
      <c r="Z76" s="24">
        <f>MAX(Q76,R76)-W76</f>
        <v/>
      </c>
      <c r="AA76" s="24" t="n">
        <v>0</v>
      </c>
    </row>
    <row r="77">
      <c r="A77" s="24">
        <f>Model_Data!A77</f>
        <v/>
      </c>
      <c r="B77" s="24">
        <f>Model_Data!Y77</f>
        <v/>
      </c>
      <c r="C77" s="24">
        <f>Model_Data!X77</f>
        <v/>
      </c>
      <c r="D77" s="24">
        <f>Model_Data!B77</f>
        <v/>
      </c>
      <c r="E77" s="24">
        <f>Inputs!$C$6</f>
        <v/>
      </c>
      <c r="F77" s="24">
        <f>Subsurface_Inputs!$C$5+Subsurface_Inputs!$C$6*SIN(2*PI()*(A77+Subsurface_Inputs!$C$7)/Subsurface_Inputs!$C$8)+Subsurface_Inputs!$C$9*COS(2*PI()*A77/Subsurface_Inputs!$C$10)+Subsurface_Inputs!$C$11*(B77-AVERAGE($B$2:$B$242))</f>
        <v/>
      </c>
      <c r="G77" s="24">
        <f>B77-F77</f>
        <v/>
      </c>
      <c r="H77" s="24">
        <f>MIN(1,MAX(0,Subsurface_Inputs!$C$13*EXP(-0.5*((A77-Subsurface_Inputs!$C$14)/Subsurface_Inputs!$C$15)^2)+Subsurface_Inputs!$C$16*EXP(-0.5*((A77-Subsurface_Inputs!$C$17)/Subsurface_Inputs!$C$18)^2)))</f>
        <v/>
      </c>
      <c r="I77" s="24">
        <f>Subsurface_Inputs!$C$19+Subsurface_Inputs!$C$20*SIN(2*PI()*(A77-Subsurface_Inputs!$C$21)/Subsurface_Inputs!$C$22)-Subsurface_Inputs!$C$23*H77</f>
        <v/>
      </c>
      <c r="J77" s="24">
        <f>B77-I77</f>
        <v/>
      </c>
      <c r="K77" s="24">
        <f>Subsurface_Inputs!$C$25+Subsurface_Inputs!$C$26*SIN(2*PI()*(A77+Subsurface_Inputs!$C$27)/Subsurface_Inputs!$C$28)+Subsurface_Inputs!$C$29*COS(2*PI()*(A77-Subsurface_Inputs!$C$30)/Subsurface_Inputs!$C$31)-Subsurface_Inputs!$C$32*(B77-AVERAGE($B$2:$B$242))</f>
        <v/>
      </c>
      <c r="L77" s="24">
        <f>B77-K77</f>
        <v/>
      </c>
      <c r="M77" s="24">
        <f>2*Subsurface_Inputs!$C$34*F77/Subsurface_Inputs!$C$35*1000000</f>
        <v/>
      </c>
      <c r="N77" s="24">
        <f>2*Subsurface_Inputs!$C$34*I77/Subsurface_Inputs!$C$35*1000000</f>
        <v/>
      </c>
      <c r="O77" s="24">
        <f>2*Subsurface_Inputs!$C$34*K77/Subsurface_Inputs!$C$35*1000000</f>
        <v/>
      </c>
      <c r="P77" s="24">
        <f>Subsurface_Inputs!$C$37-2*Subsurface_Inputs!$C$36*(F77/1000)</f>
        <v/>
      </c>
      <c r="Q77" s="24">
        <f>Subsurface_Inputs!$C$38+Subsurface_Inputs!$C$39*H77-2*Subsurface_Inputs!$C$36*(I77/1000)</f>
        <v/>
      </c>
      <c r="R77" s="24">
        <f>Subsurface_Inputs!$C$40-2*Subsurface_Inputs!$C$36*(K77/1000)-Subsurface_Inputs!$C$41*ABS(L77-AVERAGE($L$2:$L$242))</f>
        <v/>
      </c>
      <c r="S77" s="24">
        <f>K77-AVERAGE($K$2:$K$242)</f>
        <v/>
      </c>
      <c r="T77" s="24">
        <f>K77/F77</f>
        <v/>
      </c>
      <c r="U77" s="25">
        <f>IF(H77&gt;=Subsurface_Inputs!$C$42,"Lens visible","Weak/no lens")</f>
        <v/>
      </c>
      <c r="V77" s="25">
        <f>IF(R77&gt;=W77,"Likely visible","Weak")</f>
        <v/>
      </c>
      <c r="W77" s="24">
        <f>Subsurface_Inputs!$C$43</f>
        <v/>
      </c>
      <c r="X77" s="24">
        <f>Q77-W77</f>
        <v/>
      </c>
      <c r="Y77" s="24">
        <f>R77-W77</f>
        <v/>
      </c>
      <c r="Z77" s="24">
        <f>MAX(Q77,R77)-W77</f>
        <v/>
      </c>
      <c r="AA77" s="24" t="n">
        <v>0</v>
      </c>
    </row>
    <row r="78">
      <c r="A78" s="24">
        <f>Model_Data!A78</f>
        <v/>
      </c>
      <c r="B78" s="24">
        <f>Model_Data!Y78</f>
        <v/>
      </c>
      <c r="C78" s="24">
        <f>Model_Data!X78</f>
        <v/>
      </c>
      <c r="D78" s="24">
        <f>Model_Data!B78</f>
        <v/>
      </c>
      <c r="E78" s="24">
        <f>Inputs!$C$6</f>
        <v/>
      </c>
      <c r="F78" s="24">
        <f>Subsurface_Inputs!$C$5+Subsurface_Inputs!$C$6*SIN(2*PI()*(A78+Subsurface_Inputs!$C$7)/Subsurface_Inputs!$C$8)+Subsurface_Inputs!$C$9*COS(2*PI()*A78/Subsurface_Inputs!$C$10)+Subsurface_Inputs!$C$11*(B78-AVERAGE($B$2:$B$242))</f>
        <v/>
      </c>
      <c r="G78" s="24">
        <f>B78-F78</f>
        <v/>
      </c>
      <c r="H78" s="24">
        <f>MIN(1,MAX(0,Subsurface_Inputs!$C$13*EXP(-0.5*((A78-Subsurface_Inputs!$C$14)/Subsurface_Inputs!$C$15)^2)+Subsurface_Inputs!$C$16*EXP(-0.5*((A78-Subsurface_Inputs!$C$17)/Subsurface_Inputs!$C$18)^2)))</f>
        <v/>
      </c>
      <c r="I78" s="24">
        <f>Subsurface_Inputs!$C$19+Subsurface_Inputs!$C$20*SIN(2*PI()*(A78-Subsurface_Inputs!$C$21)/Subsurface_Inputs!$C$22)-Subsurface_Inputs!$C$23*H78</f>
        <v/>
      </c>
      <c r="J78" s="24">
        <f>B78-I78</f>
        <v/>
      </c>
      <c r="K78" s="24">
        <f>Subsurface_Inputs!$C$25+Subsurface_Inputs!$C$26*SIN(2*PI()*(A78+Subsurface_Inputs!$C$27)/Subsurface_Inputs!$C$28)+Subsurface_Inputs!$C$29*COS(2*PI()*(A78-Subsurface_Inputs!$C$30)/Subsurface_Inputs!$C$31)-Subsurface_Inputs!$C$32*(B78-AVERAGE($B$2:$B$242))</f>
        <v/>
      </c>
      <c r="L78" s="24">
        <f>B78-K78</f>
        <v/>
      </c>
      <c r="M78" s="24">
        <f>2*Subsurface_Inputs!$C$34*F78/Subsurface_Inputs!$C$35*1000000</f>
        <v/>
      </c>
      <c r="N78" s="24">
        <f>2*Subsurface_Inputs!$C$34*I78/Subsurface_Inputs!$C$35*1000000</f>
        <v/>
      </c>
      <c r="O78" s="24">
        <f>2*Subsurface_Inputs!$C$34*K78/Subsurface_Inputs!$C$35*1000000</f>
        <v/>
      </c>
      <c r="P78" s="24">
        <f>Subsurface_Inputs!$C$37-2*Subsurface_Inputs!$C$36*(F78/1000)</f>
        <v/>
      </c>
      <c r="Q78" s="24">
        <f>Subsurface_Inputs!$C$38+Subsurface_Inputs!$C$39*H78-2*Subsurface_Inputs!$C$36*(I78/1000)</f>
        <v/>
      </c>
      <c r="R78" s="24">
        <f>Subsurface_Inputs!$C$40-2*Subsurface_Inputs!$C$36*(K78/1000)-Subsurface_Inputs!$C$41*ABS(L78-AVERAGE($L$2:$L$242))</f>
        <v/>
      </c>
      <c r="S78" s="24">
        <f>K78-AVERAGE($K$2:$K$242)</f>
        <v/>
      </c>
      <c r="T78" s="24">
        <f>K78/F78</f>
        <v/>
      </c>
      <c r="U78" s="25">
        <f>IF(H78&gt;=Subsurface_Inputs!$C$42,"Lens visible","Weak/no lens")</f>
        <v/>
      </c>
      <c r="V78" s="25">
        <f>IF(R78&gt;=W78,"Likely visible","Weak")</f>
        <v/>
      </c>
      <c r="W78" s="24">
        <f>Subsurface_Inputs!$C$43</f>
        <v/>
      </c>
      <c r="X78" s="24">
        <f>Q78-W78</f>
        <v/>
      </c>
      <c r="Y78" s="24">
        <f>R78-W78</f>
        <v/>
      </c>
      <c r="Z78" s="24">
        <f>MAX(Q78,R78)-W78</f>
        <v/>
      </c>
      <c r="AA78" s="24" t="n">
        <v>0</v>
      </c>
    </row>
    <row r="79">
      <c r="A79" s="24">
        <f>Model_Data!A79</f>
        <v/>
      </c>
      <c r="B79" s="24">
        <f>Model_Data!Y79</f>
        <v/>
      </c>
      <c r="C79" s="24">
        <f>Model_Data!X79</f>
        <v/>
      </c>
      <c r="D79" s="24">
        <f>Model_Data!B79</f>
        <v/>
      </c>
      <c r="E79" s="24">
        <f>Inputs!$C$6</f>
        <v/>
      </c>
      <c r="F79" s="24">
        <f>Subsurface_Inputs!$C$5+Subsurface_Inputs!$C$6*SIN(2*PI()*(A79+Subsurface_Inputs!$C$7)/Subsurface_Inputs!$C$8)+Subsurface_Inputs!$C$9*COS(2*PI()*A79/Subsurface_Inputs!$C$10)+Subsurface_Inputs!$C$11*(B79-AVERAGE($B$2:$B$242))</f>
        <v/>
      </c>
      <c r="G79" s="24">
        <f>B79-F79</f>
        <v/>
      </c>
      <c r="H79" s="24">
        <f>MIN(1,MAX(0,Subsurface_Inputs!$C$13*EXP(-0.5*((A79-Subsurface_Inputs!$C$14)/Subsurface_Inputs!$C$15)^2)+Subsurface_Inputs!$C$16*EXP(-0.5*((A79-Subsurface_Inputs!$C$17)/Subsurface_Inputs!$C$18)^2)))</f>
        <v/>
      </c>
      <c r="I79" s="24">
        <f>Subsurface_Inputs!$C$19+Subsurface_Inputs!$C$20*SIN(2*PI()*(A79-Subsurface_Inputs!$C$21)/Subsurface_Inputs!$C$22)-Subsurface_Inputs!$C$23*H79</f>
        <v/>
      </c>
      <c r="J79" s="24">
        <f>B79-I79</f>
        <v/>
      </c>
      <c r="K79" s="24">
        <f>Subsurface_Inputs!$C$25+Subsurface_Inputs!$C$26*SIN(2*PI()*(A79+Subsurface_Inputs!$C$27)/Subsurface_Inputs!$C$28)+Subsurface_Inputs!$C$29*COS(2*PI()*(A79-Subsurface_Inputs!$C$30)/Subsurface_Inputs!$C$31)-Subsurface_Inputs!$C$32*(B79-AVERAGE($B$2:$B$242))</f>
        <v/>
      </c>
      <c r="L79" s="24">
        <f>B79-K79</f>
        <v/>
      </c>
      <c r="M79" s="24">
        <f>2*Subsurface_Inputs!$C$34*F79/Subsurface_Inputs!$C$35*1000000</f>
        <v/>
      </c>
      <c r="N79" s="24">
        <f>2*Subsurface_Inputs!$C$34*I79/Subsurface_Inputs!$C$35*1000000</f>
        <v/>
      </c>
      <c r="O79" s="24">
        <f>2*Subsurface_Inputs!$C$34*K79/Subsurface_Inputs!$C$35*1000000</f>
        <v/>
      </c>
      <c r="P79" s="24">
        <f>Subsurface_Inputs!$C$37-2*Subsurface_Inputs!$C$36*(F79/1000)</f>
        <v/>
      </c>
      <c r="Q79" s="24">
        <f>Subsurface_Inputs!$C$38+Subsurface_Inputs!$C$39*H79-2*Subsurface_Inputs!$C$36*(I79/1000)</f>
        <v/>
      </c>
      <c r="R79" s="24">
        <f>Subsurface_Inputs!$C$40-2*Subsurface_Inputs!$C$36*(K79/1000)-Subsurface_Inputs!$C$41*ABS(L79-AVERAGE($L$2:$L$242))</f>
        <v/>
      </c>
      <c r="S79" s="24">
        <f>K79-AVERAGE($K$2:$K$242)</f>
        <v/>
      </c>
      <c r="T79" s="24">
        <f>K79/F79</f>
        <v/>
      </c>
      <c r="U79" s="25">
        <f>IF(H79&gt;=Subsurface_Inputs!$C$42,"Lens visible","Weak/no lens")</f>
        <v/>
      </c>
      <c r="V79" s="25">
        <f>IF(R79&gt;=W79,"Likely visible","Weak")</f>
        <v/>
      </c>
      <c r="W79" s="24">
        <f>Subsurface_Inputs!$C$43</f>
        <v/>
      </c>
      <c r="X79" s="24">
        <f>Q79-W79</f>
        <v/>
      </c>
      <c r="Y79" s="24">
        <f>R79-W79</f>
        <v/>
      </c>
      <c r="Z79" s="24">
        <f>MAX(Q79,R79)-W79</f>
        <v/>
      </c>
      <c r="AA79" s="24" t="n">
        <v>0</v>
      </c>
    </row>
    <row r="80">
      <c r="A80" s="24">
        <f>Model_Data!A80</f>
        <v/>
      </c>
      <c r="B80" s="24">
        <f>Model_Data!Y80</f>
        <v/>
      </c>
      <c r="C80" s="24">
        <f>Model_Data!X80</f>
        <v/>
      </c>
      <c r="D80" s="24">
        <f>Model_Data!B80</f>
        <v/>
      </c>
      <c r="E80" s="24">
        <f>Inputs!$C$6</f>
        <v/>
      </c>
      <c r="F80" s="24">
        <f>Subsurface_Inputs!$C$5+Subsurface_Inputs!$C$6*SIN(2*PI()*(A80+Subsurface_Inputs!$C$7)/Subsurface_Inputs!$C$8)+Subsurface_Inputs!$C$9*COS(2*PI()*A80/Subsurface_Inputs!$C$10)+Subsurface_Inputs!$C$11*(B80-AVERAGE($B$2:$B$242))</f>
        <v/>
      </c>
      <c r="G80" s="24">
        <f>B80-F80</f>
        <v/>
      </c>
      <c r="H80" s="24">
        <f>MIN(1,MAX(0,Subsurface_Inputs!$C$13*EXP(-0.5*((A80-Subsurface_Inputs!$C$14)/Subsurface_Inputs!$C$15)^2)+Subsurface_Inputs!$C$16*EXP(-0.5*((A80-Subsurface_Inputs!$C$17)/Subsurface_Inputs!$C$18)^2)))</f>
        <v/>
      </c>
      <c r="I80" s="24">
        <f>Subsurface_Inputs!$C$19+Subsurface_Inputs!$C$20*SIN(2*PI()*(A80-Subsurface_Inputs!$C$21)/Subsurface_Inputs!$C$22)-Subsurface_Inputs!$C$23*H80</f>
        <v/>
      </c>
      <c r="J80" s="24">
        <f>B80-I80</f>
        <v/>
      </c>
      <c r="K80" s="24">
        <f>Subsurface_Inputs!$C$25+Subsurface_Inputs!$C$26*SIN(2*PI()*(A80+Subsurface_Inputs!$C$27)/Subsurface_Inputs!$C$28)+Subsurface_Inputs!$C$29*COS(2*PI()*(A80-Subsurface_Inputs!$C$30)/Subsurface_Inputs!$C$31)-Subsurface_Inputs!$C$32*(B80-AVERAGE($B$2:$B$242))</f>
        <v/>
      </c>
      <c r="L80" s="24">
        <f>B80-K80</f>
        <v/>
      </c>
      <c r="M80" s="24">
        <f>2*Subsurface_Inputs!$C$34*F80/Subsurface_Inputs!$C$35*1000000</f>
        <v/>
      </c>
      <c r="N80" s="24">
        <f>2*Subsurface_Inputs!$C$34*I80/Subsurface_Inputs!$C$35*1000000</f>
        <v/>
      </c>
      <c r="O80" s="24">
        <f>2*Subsurface_Inputs!$C$34*K80/Subsurface_Inputs!$C$35*1000000</f>
        <v/>
      </c>
      <c r="P80" s="24">
        <f>Subsurface_Inputs!$C$37-2*Subsurface_Inputs!$C$36*(F80/1000)</f>
        <v/>
      </c>
      <c r="Q80" s="24">
        <f>Subsurface_Inputs!$C$38+Subsurface_Inputs!$C$39*H80-2*Subsurface_Inputs!$C$36*(I80/1000)</f>
        <v/>
      </c>
      <c r="R80" s="24">
        <f>Subsurface_Inputs!$C$40-2*Subsurface_Inputs!$C$36*(K80/1000)-Subsurface_Inputs!$C$41*ABS(L80-AVERAGE($L$2:$L$242))</f>
        <v/>
      </c>
      <c r="S80" s="24">
        <f>K80-AVERAGE($K$2:$K$242)</f>
        <v/>
      </c>
      <c r="T80" s="24">
        <f>K80/F80</f>
        <v/>
      </c>
      <c r="U80" s="25">
        <f>IF(H80&gt;=Subsurface_Inputs!$C$42,"Lens visible","Weak/no lens")</f>
        <v/>
      </c>
      <c r="V80" s="25">
        <f>IF(R80&gt;=W80,"Likely visible","Weak")</f>
        <v/>
      </c>
      <c r="W80" s="24">
        <f>Subsurface_Inputs!$C$43</f>
        <v/>
      </c>
      <c r="X80" s="24">
        <f>Q80-W80</f>
        <v/>
      </c>
      <c r="Y80" s="24">
        <f>R80-W80</f>
        <v/>
      </c>
      <c r="Z80" s="24">
        <f>MAX(Q80,R80)-W80</f>
        <v/>
      </c>
      <c r="AA80" s="24" t="n">
        <v>0</v>
      </c>
    </row>
    <row r="81">
      <c r="A81" s="24">
        <f>Model_Data!A81</f>
        <v/>
      </c>
      <c r="B81" s="24">
        <f>Model_Data!Y81</f>
        <v/>
      </c>
      <c r="C81" s="24">
        <f>Model_Data!X81</f>
        <v/>
      </c>
      <c r="D81" s="24">
        <f>Model_Data!B81</f>
        <v/>
      </c>
      <c r="E81" s="24">
        <f>Inputs!$C$6</f>
        <v/>
      </c>
      <c r="F81" s="24">
        <f>Subsurface_Inputs!$C$5+Subsurface_Inputs!$C$6*SIN(2*PI()*(A81+Subsurface_Inputs!$C$7)/Subsurface_Inputs!$C$8)+Subsurface_Inputs!$C$9*COS(2*PI()*A81/Subsurface_Inputs!$C$10)+Subsurface_Inputs!$C$11*(B81-AVERAGE($B$2:$B$242))</f>
        <v/>
      </c>
      <c r="G81" s="24">
        <f>B81-F81</f>
        <v/>
      </c>
      <c r="H81" s="24">
        <f>MIN(1,MAX(0,Subsurface_Inputs!$C$13*EXP(-0.5*((A81-Subsurface_Inputs!$C$14)/Subsurface_Inputs!$C$15)^2)+Subsurface_Inputs!$C$16*EXP(-0.5*((A81-Subsurface_Inputs!$C$17)/Subsurface_Inputs!$C$18)^2)))</f>
        <v/>
      </c>
      <c r="I81" s="24">
        <f>Subsurface_Inputs!$C$19+Subsurface_Inputs!$C$20*SIN(2*PI()*(A81-Subsurface_Inputs!$C$21)/Subsurface_Inputs!$C$22)-Subsurface_Inputs!$C$23*H81</f>
        <v/>
      </c>
      <c r="J81" s="24">
        <f>B81-I81</f>
        <v/>
      </c>
      <c r="K81" s="24">
        <f>Subsurface_Inputs!$C$25+Subsurface_Inputs!$C$26*SIN(2*PI()*(A81+Subsurface_Inputs!$C$27)/Subsurface_Inputs!$C$28)+Subsurface_Inputs!$C$29*COS(2*PI()*(A81-Subsurface_Inputs!$C$30)/Subsurface_Inputs!$C$31)-Subsurface_Inputs!$C$32*(B81-AVERAGE($B$2:$B$242))</f>
        <v/>
      </c>
      <c r="L81" s="24">
        <f>B81-K81</f>
        <v/>
      </c>
      <c r="M81" s="24">
        <f>2*Subsurface_Inputs!$C$34*F81/Subsurface_Inputs!$C$35*1000000</f>
        <v/>
      </c>
      <c r="N81" s="24">
        <f>2*Subsurface_Inputs!$C$34*I81/Subsurface_Inputs!$C$35*1000000</f>
        <v/>
      </c>
      <c r="O81" s="24">
        <f>2*Subsurface_Inputs!$C$34*K81/Subsurface_Inputs!$C$35*1000000</f>
        <v/>
      </c>
      <c r="P81" s="24">
        <f>Subsurface_Inputs!$C$37-2*Subsurface_Inputs!$C$36*(F81/1000)</f>
        <v/>
      </c>
      <c r="Q81" s="24">
        <f>Subsurface_Inputs!$C$38+Subsurface_Inputs!$C$39*H81-2*Subsurface_Inputs!$C$36*(I81/1000)</f>
        <v/>
      </c>
      <c r="R81" s="24">
        <f>Subsurface_Inputs!$C$40-2*Subsurface_Inputs!$C$36*(K81/1000)-Subsurface_Inputs!$C$41*ABS(L81-AVERAGE($L$2:$L$242))</f>
        <v/>
      </c>
      <c r="S81" s="24">
        <f>K81-AVERAGE($K$2:$K$242)</f>
        <v/>
      </c>
      <c r="T81" s="24">
        <f>K81/F81</f>
        <v/>
      </c>
      <c r="U81" s="25">
        <f>IF(H81&gt;=Subsurface_Inputs!$C$42,"Lens visible","Weak/no lens")</f>
        <v/>
      </c>
      <c r="V81" s="25">
        <f>IF(R81&gt;=W81,"Likely visible","Weak")</f>
        <v/>
      </c>
      <c r="W81" s="24">
        <f>Subsurface_Inputs!$C$43</f>
        <v/>
      </c>
      <c r="X81" s="24">
        <f>Q81-W81</f>
        <v/>
      </c>
      <c r="Y81" s="24">
        <f>R81-W81</f>
        <v/>
      </c>
      <c r="Z81" s="24">
        <f>MAX(Q81,R81)-W81</f>
        <v/>
      </c>
      <c r="AA81" s="24" t="n">
        <v>0</v>
      </c>
    </row>
    <row r="82">
      <c r="A82" s="24">
        <f>Model_Data!A82</f>
        <v/>
      </c>
      <c r="B82" s="24">
        <f>Model_Data!Y82</f>
        <v/>
      </c>
      <c r="C82" s="24">
        <f>Model_Data!X82</f>
        <v/>
      </c>
      <c r="D82" s="24">
        <f>Model_Data!B82</f>
        <v/>
      </c>
      <c r="E82" s="24">
        <f>Inputs!$C$6</f>
        <v/>
      </c>
      <c r="F82" s="24">
        <f>Subsurface_Inputs!$C$5+Subsurface_Inputs!$C$6*SIN(2*PI()*(A82+Subsurface_Inputs!$C$7)/Subsurface_Inputs!$C$8)+Subsurface_Inputs!$C$9*COS(2*PI()*A82/Subsurface_Inputs!$C$10)+Subsurface_Inputs!$C$11*(B82-AVERAGE($B$2:$B$242))</f>
        <v/>
      </c>
      <c r="G82" s="24">
        <f>B82-F82</f>
        <v/>
      </c>
      <c r="H82" s="24">
        <f>MIN(1,MAX(0,Subsurface_Inputs!$C$13*EXP(-0.5*((A82-Subsurface_Inputs!$C$14)/Subsurface_Inputs!$C$15)^2)+Subsurface_Inputs!$C$16*EXP(-0.5*((A82-Subsurface_Inputs!$C$17)/Subsurface_Inputs!$C$18)^2)))</f>
        <v/>
      </c>
      <c r="I82" s="24">
        <f>Subsurface_Inputs!$C$19+Subsurface_Inputs!$C$20*SIN(2*PI()*(A82-Subsurface_Inputs!$C$21)/Subsurface_Inputs!$C$22)-Subsurface_Inputs!$C$23*H82</f>
        <v/>
      </c>
      <c r="J82" s="24">
        <f>B82-I82</f>
        <v/>
      </c>
      <c r="K82" s="24">
        <f>Subsurface_Inputs!$C$25+Subsurface_Inputs!$C$26*SIN(2*PI()*(A82+Subsurface_Inputs!$C$27)/Subsurface_Inputs!$C$28)+Subsurface_Inputs!$C$29*COS(2*PI()*(A82-Subsurface_Inputs!$C$30)/Subsurface_Inputs!$C$31)-Subsurface_Inputs!$C$32*(B82-AVERAGE($B$2:$B$242))</f>
        <v/>
      </c>
      <c r="L82" s="24">
        <f>B82-K82</f>
        <v/>
      </c>
      <c r="M82" s="24">
        <f>2*Subsurface_Inputs!$C$34*F82/Subsurface_Inputs!$C$35*1000000</f>
        <v/>
      </c>
      <c r="N82" s="24">
        <f>2*Subsurface_Inputs!$C$34*I82/Subsurface_Inputs!$C$35*1000000</f>
        <v/>
      </c>
      <c r="O82" s="24">
        <f>2*Subsurface_Inputs!$C$34*K82/Subsurface_Inputs!$C$35*1000000</f>
        <v/>
      </c>
      <c r="P82" s="24">
        <f>Subsurface_Inputs!$C$37-2*Subsurface_Inputs!$C$36*(F82/1000)</f>
        <v/>
      </c>
      <c r="Q82" s="24">
        <f>Subsurface_Inputs!$C$38+Subsurface_Inputs!$C$39*H82-2*Subsurface_Inputs!$C$36*(I82/1000)</f>
        <v/>
      </c>
      <c r="R82" s="24">
        <f>Subsurface_Inputs!$C$40-2*Subsurface_Inputs!$C$36*(K82/1000)-Subsurface_Inputs!$C$41*ABS(L82-AVERAGE($L$2:$L$242))</f>
        <v/>
      </c>
      <c r="S82" s="24">
        <f>K82-AVERAGE($K$2:$K$242)</f>
        <v/>
      </c>
      <c r="T82" s="24">
        <f>K82/F82</f>
        <v/>
      </c>
      <c r="U82" s="25">
        <f>IF(H82&gt;=Subsurface_Inputs!$C$42,"Lens visible","Weak/no lens")</f>
        <v/>
      </c>
      <c r="V82" s="25">
        <f>IF(R82&gt;=W82,"Likely visible","Weak")</f>
        <v/>
      </c>
      <c r="W82" s="24">
        <f>Subsurface_Inputs!$C$43</f>
        <v/>
      </c>
      <c r="X82" s="24">
        <f>Q82-W82</f>
        <v/>
      </c>
      <c r="Y82" s="24">
        <f>R82-W82</f>
        <v/>
      </c>
      <c r="Z82" s="24">
        <f>MAX(Q82,R82)-W82</f>
        <v/>
      </c>
      <c r="AA82" s="24" t="n">
        <v>0</v>
      </c>
    </row>
    <row r="83">
      <c r="A83" s="24">
        <f>Model_Data!A83</f>
        <v/>
      </c>
      <c r="B83" s="24">
        <f>Model_Data!Y83</f>
        <v/>
      </c>
      <c r="C83" s="24">
        <f>Model_Data!X83</f>
        <v/>
      </c>
      <c r="D83" s="24">
        <f>Model_Data!B83</f>
        <v/>
      </c>
      <c r="E83" s="24">
        <f>Inputs!$C$6</f>
        <v/>
      </c>
      <c r="F83" s="24">
        <f>Subsurface_Inputs!$C$5+Subsurface_Inputs!$C$6*SIN(2*PI()*(A83+Subsurface_Inputs!$C$7)/Subsurface_Inputs!$C$8)+Subsurface_Inputs!$C$9*COS(2*PI()*A83/Subsurface_Inputs!$C$10)+Subsurface_Inputs!$C$11*(B83-AVERAGE($B$2:$B$242))</f>
        <v/>
      </c>
      <c r="G83" s="24">
        <f>B83-F83</f>
        <v/>
      </c>
      <c r="H83" s="24">
        <f>MIN(1,MAX(0,Subsurface_Inputs!$C$13*EXP(-0.5*((A83-Subsurface_Inputs!$C$14)/Subsurface_Inputs!$C$15)^2)+Subsurface_Inputs!$C$16*EXP(-0.5*((A83-Subsurface_Inputs!$C$17)/Subsurface_Inputs!$C$18)^2)))</f>
        <v/>
      </c>
      <c r="I83" s="24">
        <f>Subsurface_Inputs!$C$19+Subsurface_Inputs!$C$20*SIN(2*PI()*(A83-Subsurface_Inputs!$C$21)/Subsurface_Inputs!$C$22)-Subsurface_Inputs!$C$23*H83</f>
        <v/>
      </c>
      <c r="J83" s="24">
        <f>B83-I83</f>
        <v/>
      </c>
      <c r="K83" s="24">
        <f>Subsurface_Inputs!$C$25+Subsurface_Inputs!$C$26*SIN(2*PI()*(A83+Subsurface_Inputs!$C$27)/Subsurface_Inputs!$C$28)+Subsurface_Inputs!$C$29*COS(2*PI()*(A83-Subsurface_Inputs!$C$30)/Subsurface_Inputs!$C$31)-Subsurface_Inputs!$C$32*(B83-AVERAGE($B$2:$B$242))</f>
        <v/>
      </c>
      <c r="L83" s="24">
        <f>B83-K83</f>
        <v/>
      </c>
      <c r="M83" s="24">
        <f>2*Subsurface_Inputs!$C$34*F83/Subsurface_Inputs!$C$35*1000000</f>
        <v/>
      </c>
      <c r="N83" s="24">
        <f>2*Subsurface_Inputs!$C$34*I83/Subsurface_Inputs!$C$35*1000000</f>
        <v/>
      </c>
      <c r="O83" s="24">
        <f>2*Subsurface_Inputs!$C$34*K83/Subsurface_Inputs!$C$35*1000000</f>
        <v/>
      </c>
      <c r="P83" s="24">
        <f>Subsurface_Inputs!$C$37-2*Subsurface_Inputs!$C$36*(F83/1000)</f>
        <v/>
      </c>
      <c r="Q83" s="24">
        <f>Subsurface_Inputs!$C$38+Subsurface_Inputs!$C$39*H83-2*Subsurface_Inputs!$C$36*(I83/1000)</f>
        <v/>
      </c>
      <c r="R83" s="24">
        <f>Subsurface_Inputs!$C$40-2*Subsurface_Inputs!$C$36*(K83/1000)-Subsurface_Inputs!$C$41*ABS(L83-AVERAGE($L$2:$L$242))</f>
        <v/>
      </c>
      <c r="S83" s="24">
        <f>K83-AVERAGE($K$2:$K$242)</f>
        <v/>
      </c>
      <c r="T83" s="24">
        <f>K83/F83</f>
        <v/>
      </c>
      <c r="U83" s="25">
        <f>IF(H83&gt;=Subsurface_Inputs!$C$42,"Lens visible","Weak/no lens")</f>
        <v/>
      </c>
      <c r="V83" s="25">
        <f>IF(R83&gt;=W83,"Likely visible","Weak")</f>
        <v/>
      </c>
      <c r="W83" s="24">
        <f>Subsurface_Inputs!$C$43</f>
        <v/>
      </c>
      <c r="X83" s="24">
        <f>Q83-W83</f>
        <v/>
      </c>
      <c r="Y83" s="24">
        <f>R83-W83</f>
        <v/>
      </c>
      <c r="Z83" s="24">
        <f>MAX(Q83,R83)-W83</f>
        <v/>
      </c>
      <c r="AA83" s="24" t="n">
        <v>0</v>
      </c>
    </row>
    <row r="84">
      <c r="A84" s="24">
        <f>Model_Data!A84</f>
        <v/>
      </c>
      <c r="B84" s="24">
        <f>Model_Data!Y84</f>
        <v/>
      </c>
      <c r="C84" s="24">
        <f>Model_Data!X84</f>
        <v/>
      </c>
      <c r="D84" s="24">
        <f>Model_Data!B84</f>
        <v/>
      </c>
      <c r="E84" s="24">
        <f>Inputs!$C$6</f>
        <v/>
      </c>
      <c r="F84" s="24">
        <f>Subsurface_Inputs!$C$5+Subsurface_Inputs!$C$6*SIN(2*PI()*(A84+Subsurface_Inputs!$C$7)/Subsurface_Inputs!$C$8)+Subsurface_Inputs!$C$9*COS(2*PI()*A84/Subsurface_Inputs!$C$10)+Subsurface_Inputs!$C$11*(B84-AVERAGE($B$2:$B$242))</f>
        <v/>
      </c>
      <c r="G84" s="24">
        <f>B84-F84</f>
        <v/>
      </c>
      <c r="H84" s="24">
        <f>MIN(1,MAX(0,Subsurface_Inputs!$C$13*EXP(-0.5*((A84-Subsurface_Inputs!$C$14)/Subsurface_Inputs!$C$15)^2)+Subsurface_Inputs!$C$16*EXP(-0.5*((A84-Subsurface_Inputs!$C$17)/Subsurface_Inputs!$C$18)^2)))</f>
        <v/>
      </c>
      <c r="I84" s="24">
        <f>Subsurface_Inputs!$C$19+Subsurface_Inputs!$C$20*SIN(2*PI()*(A84-Subsurface_Inputs!$C$21)/Subsurface_Inputs!$C$22)-Subsurface_Inputs!$C$23*H84</f>
        <v/>
      </c>
      <c r="J84" s="24">
        <f>B84-I84</f>
        <v/>
      </c>
      <c r="K84" s="24">
        <f>Subsurface_Inputs!$C$25+Subsurface_Inputs!$C$26*SIN(2*PI()*(A84+Subsurface_Inputs!$C$27)/Subsurface_Inputs!$C$28)+Subsurface_Inputs!$C$29*COS(2*PI()*(A84-Subsurface_Inputs!$C$30)/Subsurface_Inputs!$C$31)-Subsurface_Inputs!$C$32*(B84-AVERAGE($B$2:$B$242))</f>
        <v/>
      </c>
      <c r="L84" s="24">
        <f>B84-K84</f>
        <v/>
      </c>
      <c r="M84" s="24">
        <f>2*Subsurface_Inputs!$C$34*F84/Subsurface_Inputs!$C$35*1000000</f>
        <v/>
      </c>
      <c r="N84" s="24">
        <f>2*Subsurface_Inputs!$C$34*I84/Subsurface_Inputs!$C$35*1000000</f>
        <v/>
      </c>
      <c r="O84" s="24">
        <f>2*Subsurface_Inputs!$C$34*K84/Subsurface_Inputs!$C$35*1000000</f>
        <v/>
      </c>
      <c r="P84" s="24">
        <f>Subsurface_Inputs!$C$37-2*Subsurface_Inputs!$C$36*(F84/1000)</f>
        <v/>
      </c>
      <c r="Q84" s="24">
        <f>Subsurface_Inputs!$C$38+Subsurface_Inputs!$C$39*H84-2*Subsurface_Inputs!$C$36*(I84/1000)</f>
        <v/>
      </c>
      <c r="R84" s="24">
        <f>Subsurface_Inputs!$C$40-2*Subsurface_Inputs!$C$36*(K84/1000)-Subsurface_Inputs!$C$41*ABS(L84-AVERAGE($L$2:$L$242))</f>
        <v/>
      </c>
      <c r="S84" s="24">
        <f>K84-AVERAGE($K$2:$K$242)</f>
        <v/>
      </c>
      <c r="T84" s="24">
        <f>K84/F84</f>
        <v/>
      </c>
      <c r="U84" s="25">
        <f>IF(H84&gt;=Subsurface_Inputs!$C$42,"Lens visible","Weak/no lens")</f>
        <v/>
      </c>
      <c r="V84" s="25">
        <f>IF(R84&gt;=W84,"Likely visible","Weak")</f>
        <v/>
      </c>
      <c r="W84" s="24">
        <f>Subsurface_Inputs!$C$43</f>
        <v/>
      </c>
      <c r="X84" s="24">
        <f>Q84-W84</f>
        <v/>
      </c>
      <c r="Y84" s="24">
        <f>R84-W84</f>
        <v/>
      </c>
      <c r="Z84" s="24">
        <f>MAX(Q84,R84)-W84</f>
        <v/>
      </c>
      <c r="AA84" s="24" t="n">
        <v>0</v>
      </c>
    </row>
    <row r="85">
      <c r="A85" s="24">
        <f>Model_Data!A85</f>
        <v/>
      </c>
      <c r="B85" s="24">
        <f>Model_Data!Y85</f>
        <v/>
      </c>
      <c r="C85" s="24">
        <f>Model_Data!X85</f>
        <v/>
      </c>
      <c r="D85" s="24">
        <f>Model_Data!B85</f>
        <v/>
      </c>
      <c r="E85" s="24">
        <f>Inputs!$C$6</f>
        <v/>
      </c>
      <c r="F85" s="24">
        <f>Subsurface_Inputs!$C$5+Subsurface_Inputs!$C$6*SIN(2*PI()*(A85+Subsurface_Inputs!$C$7)/Subsurface_Inputs!$C$8)+Subsurface_Inputs!$C$9*COS(2*PI()*A85/Subsurface_Inputs!$C$10)+Subsurface_Inputs!$C$11*(B85-AVERAGE($B$2:$B$242))</f>
        <v/>
      </c>
      <c r="G85" s="24">
        <f>B85-F85</f>
        <v/>
      </c>
      <c r="H85" s="24">
        <f>MIN(1,MAX(0,Subsurface_Inputs!$C$13*EXP(-0.5*((A85-Subsurface_Inputs!$C$14)/Subsurface_Inputs!$C$15)^2)+Subsurface_Inputs!$C$16*EXP(-0.5*((A85-Subsurface_Inputs!$C$17)/Subsurface_Inputs!$C$18)^2)))</f>
        <v/>
      </c>
      <c r="I85" s="24">
        <f>Subsurface_Inputs!$C$19+Subsurface_Inputs!$C$20*SIN(2*PI()*(A85-Subsurface_Inputs!$C$21)/Subsurface_Inputs!$C$22)-Subsurface_Inputs!$C$23*H85</f>
        <v/>
      </c>
      <c r="J85" s="24">
        <f>B85-I85</f>
        <v/>
      </c>
      <c r="K85" s="24">
        <f>Subsurface_Inputs!$C$25+Subsurface_Inputs!$C$26*SIN(2*PI()*(A85+Subsurface_Inputs!$C$27)/Subsurface_Inputs!$C$28)+Subsurface_Inputs!$C$29*COS(2*PI()*(A85-Subsurface_Inputs!$C$30)/Subsurface_Inputs!$C$31)-Subsurface_Inputs!$C$32*(B85-AVERAGE($B$2:$B$242))</f>
        <v/>
      </c>
      <c r="L85" s="24">
        <f>B85-K85</f>
        <v/>
      </c>
      <c r="M85" s="24">
        <f>2*Subsurface_Inputs!$C$34*F85/Subsurface_Inputs!$C$35*1000000</f>
        <v/>
      </c>
      <c r="N85" s="24">
        <f>2*Subsurface_Inputs!$C$34*I85/Subsurface_Inputs!$C$35*1000000</f>
        <v/>
      </c>
      <c r="O85" s="24">
        <f>2*Subsurface_Inputs!$C$34*K85/Subsurface_Inputs!$C$35*1000000</f>
        <v/>
      </c>
      <c r="P85" s="24">
        <f>Subsurface_Inputs!$C$37-2*Subsurface_Inputs!$C$36*(F85/1000)</f>
        <v/>
      </c>
      <c r="Q85" s="24">
        <f>Subsurface_Inputs!$C$38+Subsurface_Inputs!$C$39*H85-2*Subsurface_Inputs!$C$36*(I85/1000)</f>
        <v/>
      </c>
      <c r="R85" s="24">
        <f>Subsurface_Inputs!$C$40-2*Subsurface_Inputs!$C$36*(K85/1000)-Subsurface_Inputs!$C$41*ABS(L85-AVERAGE($L$2:$L$242))</f>
        <v/>
      </c>
      <c r="S85" s="24">
        <f>K85-AVERAGE($K$2:$K$242)</f>
        <v/>
      </c>
      <c r="T85" s="24">
        <f>K85/F85</f>
        <v/>
      </c>
      <c r="U85" s="25">
        <f>IF(H85&gt;=Subsurface_Inputs!$C$42,"Lens visible","Weak/no lens")</f>
        <v/>
      </c>
      <c r="V85" s="25">
        <f>IF(R85&gt;=W85,"Likely visible","Weak")</f>
        <v/>
      </c>
      <c r="W85" s="24">
        <f>Subsurface_Inputs!$C$43</f>
        <v/>
      </c>
      <c r="X85" s="24">
        <f>Q85-W85</f>
        <v/>
      </c>
      <c r="Y85" s="24">
        <f>R85-W85</f>
        <v/>
      </c>
      <c r="Z85" s="24">
        <f>MAX(Q85,R85)-W85</f>
        <v/>
      </c>
      <c r="AA85" s="24" t="n">
        <v>0</v>
      </c>
    </row>
    <row r="86">
      <c r="A86" s="24">
        <f>Model_Data!A86</f>
        <v/>
      </c>
      <c r="B86" s="24">
        <f>Model_Data!Y86</f>
        <v/>
      </c>
      <c r="C86" s="24">
        <f>Model_Data!X86</f>
        <v/>
      </c>
      <c r="D86" s="24">
        <f>Model_Data!B86</f>
        <v/>
      </c>
      <c r="E86" s="24">
        <f>Inputs!$C$6</f>
        <v/>
      </c>
      <c r="F86" s="24">
        <f>Subsurface_Inputs!$C$5+Subsurface_Inputs!$C$6*SIN(2*PI()*(A86+Subsurface_Inputs!$C$7)/Subsurface_Inputs!$C$8)+Subsurface_Inputs!$C$9*COS(2*PI()*A86/Subsurface_Inputs!$C$10)+Subsurface_Inputs!$C$11*(B86-AVERAGE($B$2:$B$242))</f>
        <v/>
      </c>
      <c r="G86" s="24">
        <f>B86-F86</f>
        <v/>
      </c>
      <c r="H86" s="24">
        <f>MIN(1,MAX(0,Subsurface_Inputs!$C$13*EXP(-0.5*((A86-Subsurface_Inputs!$C$14)/Subsurface_Inputs!$C$15)^2)+Subsurface_Inputs!$C$16*EXP(-0.5*((A86-Subsurface_Inputs!$C$17)/Subsurface_Inputs!$C$18)^2)))</f>
        <v/>
      </c>
      <c r="I86" s="24">
        <f>Subsurface_Inputs!$C$19+Subsurface_Inputs!$C$20*SIN(2*PI()*(A86-Subsurface_Inputs!$C$21)/Subsurface_Inputs!$C$22)-Subsurface_Inputs!$C$23*H86</f>
        <v/>
      </c>
      <c r="J86" s="24">
        <f>B86-I86</f>
        <v/>
      </c>
      <c r="K86" s="24">
        <f>Subsurface_Inputs!$C$25+Subsurface_Inputs!$C$26*SIN(2*PI()*(A86+Subsurface_Inputs!$C$27)/Subsurface_Inputs!$C$28)+Subsurface_Inputs!$C$29*COS(2*PI()*(A86-Subsurface_Inputs!$C$30)/Subsurface_Inputs!$C$31)-Subsurface_Inputs!$C$32*(B86-AVERAGE($B$2:$B$242))</f>
        <v/>
      </c>
      <c r="L86" s="24">
        <f>B86-K86</f>
        <v/>
      </c>
      <c r="M86" s="24">
        <f>2*Subsurface_Inputs!$C$34*F86/Subsurface_Inputs!$C$35*1000000</f>
        <v/>
      </c>
      <c r="N86" s="24">
        <f>2*Subsurface_Inputs!$C$34*I86/Subsurface_Inputs!$C$35*1000000</f>
        <v/>
      </c>
      <c r="O86" s="24">
        <f>2*Subsurface_Inputs!$C$34*K86/Subsurface_Inputs!$C$35*1000000</f>
        <v/>
      </c>
      <c r="P86" s="24">
        <f>Subsurface_Inputs!$C$37-2*Subsurface_Inputs!$C$36*(F86/1000)</f>
        <v/>
      </c>
      <c r="Q86" s="24">
        <f>Subsurface_Inputs!$C$38+Subsurface_Inputs!$C$39*H86-2*Subsurface_Inputs!$C$36*(I86/1000)</f>
        <v/>
      </c>
      <c r="R86" s="24">
        <f>Subsurface_Inputs!$C$40-2*Subsurface_Inputs!$C$36*(K86/1000)-Subsurface_Inputs!$C$41*ABS(L86-AVERAGE($L$2:$L$242))</f>
        <v/>
      </c>
      <c r="S86" s="24">
        <f>K86-AVERAGE($K$2:$K$242)</f>
        <v/>
      </c>
      <c r="T86" s="24">
        <f>K86/F86</f>
        <v/>
      </c>
      <c r="U86" s="25">
        <f>IF(H86&gt;=Subsurface_Inputs!$C$42,"Lens visible","Weak/no lens")</f>
        <v/>
      </c>
      <c r="V86" s="25">
        <f>IF(R86&gt;=W86,"Likely visible","Weak")</f>
        <v/>
      </c>
      <c r="W86" s="24">
        <f>Subsurface_Inputs!$C$43</f>
        <v/>
      </c>
      <c r="X86" s="24">
        <f>Q86-W86</f>
        <v/>
      </c>
      <c r="Y86" s="24">
        <f>R86-W86</f>
        <v/>
      </c>
      <c r="Z86" s="24">
        <f>MAX(Q86,R86)-W86</f>
        <v/>
      </c>
      <c r="AA86" s="24" t="n">
        <v>0</v>
      </c>
    </row>
    <row r="87">
      <c r="A87" s="24">
        <f>Model_Data!A87</f>
        <v/>
      </c>
      <c r="B87" s="24">
        <f>Model_Data!Y87</f>
        <v/>
      </c>
      <c r="C87" s="24">
        <f>Model_Data!X87</f>
        <v/>
      </c>
      <c r="D87" s="24">
        <f>Model_Data!B87</f>
        <v/>
      </c>
      <c r="E87" s="24">
        <f>Inputs!$C$6</f>
        <v/>
      </c>
      <c r="F87" s="24">
        <f>Subsurface_Inputs!$C$5+Subsurface_Inputs!$C$6*SIN(2*PI()*(A87+Subsurface_Inputs!$C$7)/Subsurface_Inputs!$C$8)+Subsurface_Inputs!$C$9*COS(2*PI()*A87/Subsurface_Inputs!$C$10)+Subsurface_Inputs!$C$11*(B87-AVERAGE($B$2:$B$242))</f>
        <v/>
      </c>
      <c r="G87" s="24">
        <f>B87-F87</f>
        <v/>
      </c>
      <c r="H87" s="24">
        <f>MIN(1,MAX(0,Subsurface_Inputs!$C$13*EXP(-0.5*((A87-Subsurface_Inputs!$C$14)/Subsurface_Inputs!$C$15)^2)+Subsurface_Inputs!$C$16*EXP(-0.5*((A87-Subsurface_Inputs!$C$17)/Subsurface_Inputs!$C$18)^2)))</f>
        <v/>
      </c>
      <c r="I87" s="24">
        <f>Subsurface_Inputs!$C$19+Subsurface_Inputs!$C$20*SIN(2*PI()*(A87-Subsurface_Inputs!$C$21)/Subsurface_Inputs!$C$22)-Subsurface_Inputs!$C$23*H87</f>
        <v/>
      </c>
      <c r="J87" s="24">
        <f>B87-I87</f>
        <v/>
      </c>
      <c r="K87" s="24">
        <f>Subsurface_Inputs!$C$25+Subsurface_Inputs!$C$26*SIN(2*PI()*(A87+Subsurface_Inputs!$C$27)/Subsurface_Inputs!$C$28)+Subsurface_Inputs!$C$29*COS(2*PI()*(A87-Subsurface_Inputs!$C$30)/Subsurface_Inputs!$C$31)-Subsurface_Inputs!$C$32*(B87-AVERAGE($B$2:$B$242))</f>
        <v/>
      </c>
      <c r="L87" s="24">
        <f>B87-K87</f>
        <v/>
      </c>
      <c r="M87" s="24">
        <f>2*Subsurface_Inputs!$C$34*F87/Subsurface_Inputs!$C$35*1000000</f>
        <v/>
      </c>
      <c r="N87" s="24">
        <f>2*Subsurface_Inputs!$C$34*I87/Subsurface_Inputs!$C$35*1000000</f>
        <v/>
      </c>
      <c r="O87" s="24">
        <f>2*Subsurface_Inputs!$C$34*K87/Subsurface_Inputs!$C$35*1000000</f>
        <v/>
      </c>
      <c r="P87" s="24">
        <f>Subsurface_Inputs!$C$37-2*Subsurface_Inputs!$C$36*(F87/1000)</f>
        <v/>
      </c>
      <c r="Q87" s="24">
        <f>Subsurface_Inputs!$C$38+Subsurface_Inputs!$C$39*H87-2*Subsurface_Inputs!$C$36*(I87/1000)</f>
        <v/>
      </c>
      <c r="R87" s="24">
        <f>Subsurface_Inputs!$C$40-2*Subsurface_Inputs!$C$36*(K87/1000)-Subsurface_Inputs!$C$41*ABS(L87-AVERAGE($L$2:$L$242))</f>
        <v/>
      </c>
      <c r="S87" s="24">
        <f>K87-AVERAGE($K$2:$K$242)</f>
        <v/>
      </c>
      <c r="T87" s="24">
        <f>K87/F87</f>
        <v/>
      </c>
      <c r="U87" s="25">
        <f>IF(H87&gt;=Subsurface_Inputs!$C$42,"Lens visible","Weak/no lens")</f>
        <v/>
      </c>
      <c r="V87" s="25">
        <f>IF(R87&gt;=W87,"Likely visible","Weak")</f>
        <v/>
      </c>
      <c r="W87" s="24">
        <f>Subsurface_Inputs!$C$43</f>
        <v/>
      </c>
      <c r="X87" s="24">
        <f>Q87-W87</f>
        <v/>
      </c>
      <c r="Y87" s="24">
        <f>R87-W87</f>
        <v/>
      </c>
      <c r="Z87" s="24">
        <f>MAX(Q87,R87)-W87</f>
        <v/>
      </c>
      <c r="AA87" s="24" t="n">
        <v>0</v>
      </c>
    </row>
    <row r="88">
      <c r="A88" s="24">
        <f>Model_Data!A88</f>
        <v/>
      </c>
      <c r="B88" s="24">
        <f>Model_Data!Y88</f>
        <v/>
      </c>
      <c r="C88" s="24">
        <f>Model_Data!X88</f>
        <v/>
      </c>
      <c r="D88" s="24">
        <f>Model_Data!B88</f>
        <v/>
      </c>
      <c r="E88" s="24">
        <f>Inputs!$C$6</f>
        <v/>
      </c>
      <c r="F88" s="24">
        <f>Subsurface_Inputs!$C$5+Subsurface_Inputs!$C$6*SIN(2*PI()*(A88+Subsurface_Inputs!$C$7)/Subsurface_Inputs!$C$8)+Subsurface_Inputs!$C$9*COS(2*PI()*A88/Subsurface_Inputs!$C$10)+Subsurface_Inputs!$C$11*(B88-AVERAGE($B$2:$B$242))</f>
        <v/>
      </c>
      <c r="G88" s="24">
        <f>B88-F88</f>
        <v/>
      </c>
      <c r="H88" s="24">
        <f>MIN(1,MAX(0,Subsurface_Inputs!$C$13*EXP(-0.5*((A88-Subsurface_Inputs!$C$14)/Subsurface_Inputs!$C$15)^2)+Subsurface_Inputs!$C$16*EXP(-0.5*((A88-Subsurface_Inputs!$C$17)/Subsurface_Inputs!$C$18)^2)))</f>
        <v/>
      </c>
      <c r="I88" s="24">
        <f>Subsurface_Inputs!$C$19+Subsurface_Inputs!$C$20*SIN(2*PI()*(A88-Subsurface_Inputs!$C$21)/Subsurface_Inputs!$C$22)-Subsurface_Inputs!$C$23*H88</f>
        <v/>
      </c>
      <c r="J88" s="24">
        <f>B88-I88</f>
        <v/>
      </c>
      <c r="K88" s="24">
        <f>Subsurface_Inputs!$C$25+Subsurface_Inputs!$C$26*SIN(2*PI()*(A88+Subsurface_Inputs!$C$27)/Subsurface_Inputs!$C$28)+Subsurface_Inputs!$C$29*COS(2*PI()*(A88-Subsurface_Inputs!$C$30)/Subsurface_Inputs!$C$31)-Subsurface_Inputs!$C$32*(B88-AVERAGE($B$2:$B$242))</f>
        <v/>
      </c>
      <c r="L88" s="24">
        <f>B88-K88</f>
        <v/>
      </c>
      <c r="M88" s="24">
        <f>2*Subsurface_Inputs!$C$34*F88/Subsurface_Inputs!$C$35*1000000</f>
        <v/>
      </c>
      <c r="N88" s="24">
        <f>2*Subsurface_Inputs!$C$34*I88/Subsurface_Inputs!$C$35*1000000</f>
        <v/>
      </c>
      <c r="O88" s="24">
        <f>2*Subsurface_Inputs!$C$34*K88/Subsurface_Inputs!$C$35*1000000</f>
        <v/>
      </c>
      <c r="P88" s="24">
        <f>Subsurface_Inputs!$C$37-2*Subsurface_Inputs!$C$36*(F88/1000)</f>
        <v/>
      </c>
      <c r="Q88" s="24">
        <f>Subsurface_Inputs!$C$38+Subsurface_Inputs!$C$39*H88-2*Subsurface_Inputs!$C$36*(I88/1000)</f>
        <v/>
      </c>
      <c r="R88" s="24">
        <f>Subsurface_Inputs!$C$40-2*Subsurface_Inputs!$C$36*(K88/1000)-Subsurface_Inputs!$C$41*ABS(L88-AVERAGE($L$2:$L$242))</f>
        <v/>
      </c>
      <c r="S88" s="24">
        <f>K88-AVERAGE($K$2:$K$242)</f>
        <v/>
      </c>
      <c r="T88" s="24">
        <f>K88/F88</f>
        <v/>
      </c>
      <c r="U88" s="25">
        <f>IF(H88&gt;=Subsurface_Inputs!$C$42,"Lens visible","Weak/no lens")</f>
        <v/>
      </c>
      <c r="V88" s="25">
        <f>IF(R88&gt;=W88,"Likely visible","Weak")</f>
        <v/>
      </c>
      <c r="W88" s="24">
        <f>Subsurface_Inputs!$C$43</f>
        <v/>
      </c>
      <c r="X88" s="24">
        <f>Q88-W88</f>
        <v/>
      </c>
      <c r="Y88" s="24">
        <f>R88-W88</f>
        <v/>
      </c>
      <c r="Z88" s="24">
        <f>MAX(Q88,R88)-W88</f>
        <v/>
      </c>
      <c r="AA88" s="24" t="n">
        <v>0</v>
      </c>
    </row>
    <row r="89">
      <c r="A89" s="24">
        <f>Model_Data!A89</f>
        <v/>
      </c>
      <c r="B89" s="24">
        <f>Model_Data!Y89</f>
        <v/>
      </c>
      <c r="C89" s="24">
        <f>Model_Data!X89</f>
        <v/>
      </c>
      <c r="D89" s="24">
        <f>Model_Data!B89</f>
        <v/>
      </c>
      <c r="E89" s="24">
        <f>Inputs!$C$6</f>
        <v/>
      </c>
      <c r="F89" s="24">
        <f>Subsurface_Inputs!$C$5+Subsurface_Inputs!$C$6*SIN(2*PI()*(A89+Subsurface_Inputs!$C$7)/Subsurface_Inputs!$C$8)+Subsurface_Inputs!$C$9*COS(2*PI()*A89/Subsurface_Inputs!$C$10)+Subsurface_Inputs!$C$11*(B89-AVERAGE($B$2:$B$242))</f>
        <v/>
      </c>
      <c r="G89" s="24">
        <f>B89-F89</f>
        <v/>
      </c>
      <c r="H89" s="24">
        <f>MIN(1,MAX(0,Subsurface_Inputs!$C$13*EXP(-0.5*((A89-Subsurface_Inputs!$C$14)/Subsurface_Inputs!$C$15)^2)+Subsurface_Inputs!$C$16*EXP(-0.5*((A89-Subsurface_Inputs!$C$17)/Subsurface_Inputs!$C$18)^2)))</f>
        <v/>
      </c>
      <c r="I89" s="24">
        <f>Subsurface_Inputs!$C$19+Subsurface_Inputs!$C$20*SIN(2*PI()*(A89-Subsurface_Inputs!$C$21)/Subsurface_Inputs!$C$22)-Subsurface_Inputs!$C$23*H89</f>
        <v/>
      </c>
      <c r="J89" s="24">
        <f>B89-I89</f>
        <v/>
      </c>
      <c r="K89" s="24">
        <f>Subsurface_Inputs!$C$25+Subsurface_Inputs!$C$26*SIN(2*PI()*(A89+Subsurface_Inputs!$C$27)/Subsurface_Inputs!$C$28)+Subsurface_Inputs!$C$29*COS(2*PI()*(A89-Subsurface_Inputs!$C$30)/Subsurface_Inputs!$C$31)-Subsurface_Inputs!$C$32*(B89-AVERAGE($B$2:$B$242))</f>
        <v/>
      </c>
      <c r="L89" s="24">
        <f>B89-K89</f>
        <v/>
      </c>
      <c r="M89" s="24">
        <f>2*Subsurface_Inputs!$C$34*F89/Subsurface_Inputs!$C$35*1000000</f>
        <v/>
      </c>
      <c r="N89" s="24">
        <f>2*Subsurface_Inputs!$C$34*I89/Subsurface_Inputs!$C$35*1000000</f>
        <v/>
      </c>
      <c r="O89" s="24">
        <f>2*Subsurface_Inputs!$C$34*K89/Subsurface_Inputs!$C$35*1000000</f>
        <v/>
      </c>
      <c r="P89" s="24">
        <f>Subsurface_Inputs!$C$37-2*Subsurface_Inputs!$C$36*(F89/1000)</f>
        <v/>
      </c>
      <c r="Q89" s="24">
        <f>Subsurface_Inputs!$C$38+Subsurface_Inputs!$C$39*H89-2*Subsurface_Inputs!$C$36*(I89/1000)</f>
        <v/>
      </c>
      <c r="R89" s="24">
        <f>Subsurface_Inputs!$C$40-2*Subsurface_Inputs!$C$36*(K89/1000)-Subsurface_Inputs!$C$41*ABS(L89-AVERAGE($L$2:$L$242))</f>
        <v/>
      </c>
      <c r="S89" s="24">
        <f>K89-AVERAGE($K$2:$K$242)</f>
        <v/>
      </c>
      <c r="T89" s="24">
        <f>K89/F89</f>
        <v/>
      </c>
      <c r="U89" s="25">
        <f>IF(H89&gt;=Subsurface_Inputs!$C$42,"Lens visible","Weak/no lens")</f>
        <v/>
      </c>
      <c r="V89" s="25">
        <f>IF(R89&gt;=W89,"Likely visible","Weak")</f>
        <v/>
      </c>
      <c r="W89" s="24">
        <f>Subsurface_Inputs!$C$43</f>
        <v/>
      </c>
      <c r="X89" s="24">
        <f>Q89-W89</f>
        <v/>
      </c>
      <c r="Y89" s="24">
        <f>R89-W89</f>
        <v/>
      </c>
      <c r="Z89" s="24">
        <f>MAX(Q89,R89)-W89</f>
        <v/>
      </c>
      <c r="AA89" s="24" t="n">
        <v>0</v>
      </c>
    </row>
    <row r="90">
      <c r="A90" s="24">
        <f>Model_Data!A90</f>
        <v/>
      </c>
      <c r="B90" s="24">
        <f>Model_Data!Y90</f>
        <v/>
      </c>
      <c r="C90" s="24">
        <f>Model_Data!X90</f>
        <v/>
      </c>
      <c r="D90" s="24">
        <f>Model_Data!B90</f>
        <v/>
      </c>
      <c r="E90" s="24">
        <f>Inputs!$C$6</f>
        <v/>
      </c>
      <c r="F90" s="24">
        <f>Subsurface_Inputs!$C$5+Subsurface_Inputs!$C$6*SIN(2*PI()*(A90+Subsurface_Inputs!$C$7)/Subsurface_Inputs!$C$8)+Subsurface_Inputs!$C$9*COS(2*PI()*A90/Subsurface_Inputs!$C$10)+Subsurface_Inputs!$C$11*(B90-AVERAGE($B$2:$B$242))</f>
        <v/>
      </c>
      <c r="G90" s="24">
        <f>B90-F90</f>
        <v/>
      </c>
      <c r="H90" s="24">
        <f>MIN(1,MAX(0,Subsurface_Inputs!$C$13*EXP(-0.5*((A90-Subsurface_Inputs!$C$14)/Subsurface_Inputs!$C$15)^2)+Subsurface_Inputs!$C$16*EXP(-0.5*((A90-Subsurface_Inputs!$C$17)/Subsurface_Inputs!$C$18)^2)))</f>
        <v/>
      </c>
      <c r="I90" s="24">
        <f>Subsurface_Inputs!$C$19+Subsurface_Inputs!$C$20*SIN(2*PI()*(A90-Subsurface_Inputs!$C$21)/Subsurface_Inputs!$C$22)-Subsurface_Inputs!$C$23*H90</f>
        <v/>
      </c>
      <c r="J90" s="24">
        <f>B90-I90</f>
        <v/>
      </c>
      <c r="K90" s="24">
        <f>Subsurface_Inputs!$C$25+Subsurface_Inputs!$C$26*SIN(2*PI()*(A90+Subsurface_Inputs!$C$27)/Subsurface_Inputs!$C$28)+Subsurface_Inputs!$C$29*COS(2*PI()*(A90-Subsurface_Inputs!$C$30)/Subsurface_Inputs!$C$31)-Subsurface_Inputs!$C$32*(B90-AVERAGE($B$2:$B$242))</f>
        <v/>
      </c>
      <c r="L90" s="24">
        <f>B90-K90</f>
        <v/>
      </c>
      <c r="M90" s="24">
        <f>2*Subsurface_Inputs!$C$34*F90/Subsurface_Inputs!$C$35*1000000</f>
        <v/>
      </c>
      <c r="N90" s="24">
        <f>2*Subsurface_Inputs!$C$34*I90/Subsurface_Inputs!$C$35*1000000</f>
        <v/>
      </c>
      <c r="O90" s="24">
        <f>2*Subsurface_Inputs!$C$34*K90/Subsurface_Inputs!$C$35*1000000</f>
        <v/>
      </c>
      <c r="P90" s="24">
        <f>Subsurface_Inputs!$C$37-2*Subsurface_Inputs!$C$36*(F90/1000)</f>
        <v/>
      </c>
      <c r="Q90" s="24">
        <f>Subsurface_Inputs!$C$38+Subsurface_Inputs!$C$39*H90-2*Subsurface_Inputs!$C$36*(I90/1000)</f>
        <v/>
      </c>
      <c r="R90" s="24">
        <f>Subsurface_Inputs!$C$40-2*Subsurface_Inputs!$C$36*(K90/1000)-Subsurface_Inputs!$C$41*ABS(L90-AVERAGE($L$2:$L$242))</f>
        <v/>
      </c>
      <c r="S90" s="24">
        <f>K90-AVERAGE($K$2:$K$242)</f>
        <v/>
      </c>
      <c r="T90" s="24">
        <f>K90/F90</f>
        <v/>
      </c>
      <c r="U90" s="25">
        <f>IF(H90&gt;=Subsurface_Inputs!$C$42,"Lens visible","Weak/no lens")</f>
        <v/>
      </c>
      <c r="V90" s="25">
        <f>IF(R90&gt;=W90,"Likely visible","Weak")</f>
        <v/>
      </c>
      <c r="W90" s="24">
        <f>Subsurface_Inputs!$C$43</f>
        <v/>
      </c>
      <c r="X90" s="24">
        <f>Q90-W90</f>
        <v/>
      </c>
      <c r="Y90" s="24">
        <f>R90-W90</f>
        <v/>
      </c>
      <c r="Z90" s="24">
        <f>MAX(Q90,R90)-W90</f>
        <v/>
      </c>
      <c r="AA90" s="24" t="n">
        <v>0</v>
      </c>
    </row>
    <row r="91">
      <c r="A91" s="24">
        <f>Model_Data!A91</f>
        <v/>
      </c>
      <c r="B91" s="24">
        <f>Model_Data!Y91</f>
        <v/>
      </c>
      <c r="C91" s="24">
        <f>Model_Data!X91</f>
        <v/>
      </c>
      <c r="D91" s="24">
        <f>Model_Data!B91</f>
        <v/>
      </c>
      <c r="E91" s="24">
        <f>Inputs!$C$6</f>
        <v/>
      </c>
      <c r="F91" s="24">
        <f>Subsurface_Inputs!$C$5+Subsurface_Inputs!$C$6*SIN(2*PI()*(A91+Subsurface_Inputs!$C$7)/Subsurface_Inputs!$C$8)+Subsurface_Inputs!$C$9*COS(2*PI()*A91/Subsurface_Inputs!$C$10)+Subsurface_Inputs!$C$11*(B91-AVERAGE($B$2:$B$242))</f>
        <v/>
      </c>
      <c r="G91" s="24">
        <f>B91-F91</f>
        <v/>
      </c>
      <c r="H91" s="24">
        <f>MIN(1,MAX(0,Subsurface_Inputs!$C$13*EXP(-0.5*((A91-Subsurface_Inputs!$C$14)/Subsurface_Inputs!$C$15)^2)+Subsurface_Inputs!$C$16*EXP(-0.5*((A91-Subsurface_Inputs!$C$17)/Subsurface_Inputs!$C$18)^2)))</f>
        <v/>
      </c>
      <c r="I91" s="24">
        <f>Subsurface_Inputs!$C$19+Subsurface_Inputs!$C$20*SIN(2*PI()*(A91-Subsurface_Inputs!$C$21)/Subsurface_Inputs!$C$22)-Subsurface_Inputs!$C$23*H91</f>
        <v/>
      </c>
      <c r="J91" s="24">
        <f>B91-I91</f>
        <v/>
      </c>
      <c r="K91" s="24">
        <f>Subsurface_Inputs!$C$25+Subsurface_Inputs!$C$26*SIN(2*PI()*(A91+Subsurface_Inputs!$C$27)/Subsurface_Inputs!$C$28)+Subsurface_Inputs!$C$29*COS(2*PI()*(A91-Subsurface_Inputs!$C$30)/Subsurface_Inputs!$C$31)-Subsurface_Inputs!$C$32*(B91-AVERAGE($B$2:$B$242))</f>
        <v/>
      </c>
      <c r="L91" s="24">
        <f>B91-K91</f>
        <v/>
      </c>
      <c r="M91" s="24">
        <f>2*Subsurface_Inputs!$C$34*F91/Subsurface_Inputs!$C$35*1000000</f>
        <v/>
      </c>
      <c r="N91" s="24">
        <f>2*Subsurface_Inputs!$C$34*I91/Subsurface_Inputs!$C$35*1000000</f>
        <v/>
      </c>
      <c r="O91" s="24">
        <f>2*Subsurface_Inputs!$C$34*K91/Subsurface_Inputs!$C$35*1000000</f>
        <v/>
      </c>
      <c r="P91" s="24">
        <f>Subsurface_Inputs!$C$37-2*Subsurface_Inputs!$C$36*(F91/1000)</f>
        <v/>
      </c>
      <c r="Q91" s="24">
        <f>Subsurface_Inputs!$C$38+Subsurface_Inputs!$C$39*H91-2*Subsurface_Inputs!$C$36*(I91/1000)</f>
        <v/>
      </c>
      <c r="R91" s="24">
        <f>Subsurface_Inputs!$C$40-2*Subsurface_Inputs!$C$36*(K91/1000)-Subsurface_Inputs!$C$41*ABS(L91-AVERAGE($L$2:$L$242))</f>
        <v/>
      </c>
      <c r="S91" s="24">
        <f>K91-AVERAGE($K$2:$K$242)</f>
        <v/>
      </c>
      <c r="T91" s="24">
        <f>K91/F91</f>
        <v/>
      </c>
      <c r="U91" s="25">
        <f>IF(H91&gt;=Subsurface_Inputs!$C$42,"Lens visible","Weak/no lens")</f>
        <v/>
      </c>
      <c r="V91" s="25">
        <f>IF(R91&gt;=W91,"Likely visible","Weak")</f>
        <v/>
      </c>
      <c r="W91" s="24">
        <f>Subsurface_Inputs!$C$43</f>
        <v/>
      </c>
      <c r="X91" s="24">
        <f>Q91-W91</f>
        <v/>
      </c>
      <c r="Y91" s="24">
        <f>R91-W91</f>
        <v/>
      </c>
      <c r="Z91" s="24">
        <f>MAX(Q91,R91)-W91</f>
        <v/>
      </c>
      <c r="AA91" s="24" t="n">
        <v>0</v>
      </c>
    </row>
    <row r="92">
      <c r="A92" s="24">
        <f>Model_Data!A92</f>
        <v/>
      </c>
      <c r="B92" s="24">
        <f>Model_Data!Y92</f>
        <v/>
      </c>
      <c r="C92" s="24">
        <f>Model_Data!X92</f>
        <v/>
      </c>
      <c r="D92" s="24">
        <f>Model_Data!B92</f>
        <v/>
      </c>
      <c r="E92" s="24">
        <f>Inputs!$C$6</f>
        <v/>
      </c>
      <c r="F92" s="24">
        <f>Subsurface_Inputs!$C$5+Subsurface_Inputs!$C$6*SIN(2*PI()*(A92+Subsurface_Inputs!$C$7)/Subsurface_Inputs!$C$8)+Subsurface_Inputs!$C$9*COS(2*PI()*A92/Subsurface_Inputs!$C$10)+Subsurface_Inputs!$C$11*(B92-AVERAGE($B$2:$B$242))</f>
        <v/>
      </c>
      <c r="G92" s="24">
        <f>B92-F92</f>
        <v/>
      </c>
      <c r="H92" s="24">
        <f>MIN(1,MAX(0,Subsurface_Inputs!$C$13*EXP(-0.5*((A92-Subsurface_Inputs!$C$14)/Subsurface_Inputs!$C$15)^2)+Subsurface_Inputs!$C$16*EXP(-0.5*((A92-Subsurface_Inputs!$C$17)/Subsurface_Inputs!$C$18)^2)))</f>
        <v/>
      </c>
      <c r="I92" s="24">
        <f>Subsurface_Inputs!$C$19+Subsurface_Inputs!$C$20*SIN(2*PI()*(A92-Subsurface_Inputs!$C$21)/Subsurface_Inputs!$C$22)-Subsurface_Inputs!$C$23*H92</f>
        <v/>
      </c>
      <c r="J92" s="24">
        <f>B92-I92</f>
        <v/>
      </c>
      <c r="K92" s="24">
        <f>Subsurface_Inputs!$C$25+Subsurface_Inputs!$C$26*SIN(2*PI()*(A92+Subsurface_Inputs!$C$27)/Subsurface_Inputs!$C$28)+Subsurface_Inputs!$C$29*COS(2*PI()*(A92-Subsurface_Inputs!$C$30)/Subsurface_Inputs!$C$31)-Subsurface_Inputs!$C$32*(B92-AVERAGE($B$2:$B$242))</f>
        <v/>
      </c>
      <c r="L92" s="24">
        <f>B92-K92</f>
        <v/>
      </c>
      <c r="M92" s="24">
        <f>2*Subsurface_Inputs!$C$34*F92/Subsurface_Inputs!$C$35*1000000</f>
        <v/>
      </c>
      <c r="N92" s="24">
        <f>2*Subsurface_Inputs!$C$34*I92/Subsurface_Inputs!$C$35*1000000</f>
        <v/>
      </c>
      <c r="O92" s="24">
        <f>2*Subsurface_Inputs!$C$34*K92/Subsurface_Inputs!$C$35*1000000</f>
        <v/>
      </c>
      <c r="P92" s="24">
        <f>Subsurface_Inputs!$C$37-2*Subsurface_Inputs!$C$36*(F92/1000)</f>
        <v/>
      </c>
      <c r="Q92" s="24">
        <f>Subsurface_Inputs!$C$38+Subsurface_Inputs!$C$39*H92-2*Subsurface_Inputs!$C$36*(I92/1000)</f>
        <v/>
      </c>
      <c r="R92" s="24">
        <f>Subsurface_Inputs!$C$40-2*Subsurface_Inputs!$C$36*(K92/1000)-Subsurface_Inputs!$C$41*ABS(L92-AVERAGE($L$2:$L$242))</f>
        <v/>
      </c>
      <c r="S92" s="24">
        <f>K92-AVERAGE($K$2:$K$242)</f>
        <v/>
      </c>
      <c r="T92" s="24">
        <f>K92/F92</f>
        <v/>
      </c>
      <c r="U92" s="25">
        <f>IF(H92&gt;=Subsurface_Inputs!$C$42,"Lens visible","Weak/no lens")</f>
        <v/>
      </c>
      <c r="V92" s="25">
        <f>IF(R92&gt;=W92,"Likely visible","Weak")</f>
        <v/>
      </c>
      <c r="W92" s="24">
        <f>Subsurface_Inputs!$C$43</f>
        <v/>
      </c>
      <c r="X92" s="24">
        <f>Q92-W92</f>
        <v/>
      </c>
      <c r="Y92" s="24">
        <f>R92-W92</f>
        <v/>
      </c>
      <c r="Z92" s="24">
        <f>MAX(Q92,R92)-W92</f>
        <v/>
      </c>
      <c r="AA92" s="24" t="n">
        <v>0</v>
      </c>
    </row>
    <row r="93">
      <c r="A93" s="24">
        <f>Model_Data!A93</f>
        <v/>
      </c>
      <c r="B93" s="24">
        <f>Model_Data!Y93</f>
        <v/>
      </c>
      <c r="C93" s="24">
        <f>Model_Data!X93</f>
        <v/>
      </c>
      <c r="D93" s="24">
        <f>Model_Data!B93</f>
        <v/>
      </c>
      <c r="E93" s="24">
        <f>Inputs!$C$6</f>
        <v/>
      </c>
      <c r="F93" s="24">
        <f>Subsurface_Inputs!$C$5+Subsurface_Inputs!$C$6*SIN(2*PI()*(A93+Subsurface_Inputs!$C$7)/Subsurface_Inputs!$C$8)+Subsurface_Inputs!$C$9*COS(2*PI()*A93/Subsurface_Inputs!$C$10)+Subsurface_Inputs!$C$11*(B93-AVERAGE($B$2:$B$242))</f>
        <v/>
      </c>
      <c r="G93" s="24">
        <f>B93-F93</f>
        <v/>
      </c>
      <c r="H93" s="24">
        <f>MIN(1,MAX(0,Subsurface_Inputs!$C$13*EXP(-0.5*((A93-Subsurface_Inputs!$C$14)/Subsurface_Inputs!$C$15)^2)+Subsurface_Inputs!$C$16*EXP(-0.5*((A93-Subsurface_Inputs!$C$17)/Subsurface_Inputs!$C$18)^2)))</f>
        <v/>
      </c>
      <c r="I93" s="24">
        <f>Subsurface_Inputs!$C$19+Subsurface_Inputs!$C$20*SIN(2*PI()*(A93-Subsurface_Inputs!$C$21)/Subsurface_Inputs!$C$22)-Subsurface_Inputs!$C$23*H93</f>
        <v/>
      </c>
      <c r="J93" s="24">
        <f>B93-I93</f>
        <v/>
      </c>
      <c r="K93" s="24">
        <f>Subsurface_Inputs!$C$25+Subsurface_Inputs!$C$26*SIN(2*PI()*(A93+Subsurface_Inputs!$C$27)/Subsurface_Inputs!$C$28)+Subsurface_Inputs!$C$29*COS(2*PI()*(A93-Subsurface_Inputs!$C$30)/Subsurface_Inputs!$C$31)-Subsurface_Inputs!$C$32*(B93-AVERAGE($B$2:$B$242))</f>
        <v/>
      </c>
      <c r="L93" s="24">
        <f>B93-K93</f>
        <v/>
      </c>
      <c r="M93" s="24">
        <f>2*Subsurface_Inputs!$C$34*F93/Subsurface_Inputs!$C$35*1000000</f>
        <v/>
      </c>
      <c r="N93" s="24">
        <f>2*Subsurface_Inputs!$C$34*I93/Subsurface_Inputs!$C$35*1000000</f>
        <v/>
      </c>
      <c r="O93" s="24">
        <f>2*Subsurface_Inputs!$C$34*K93/Subsurface_Inputs!$C$35*1000000</f>
        <v/>
      </c>
      <c r="P93" s="24">
        <f>Subsurface_Inputs!$C$37-2*Subsurface_Inputs!$C$36*(F93/1000)</f>
        <v/>
      </c>
      <c r="Q93" s="24">
        <f>Subsurface_Inputs!$C$38+Subsurface_Inputs!$C$39*H93-2*Subsurface_Inputs!$C$36*(I93/1000)</f>
        <v/>
      </c>
      <c r="R93" s="24">
        <f>Subsurface_Inputs!$C$40-2*Subsurface_Inputs!$C$36*(K93/1000)-Subsurface_Inputs!$C$41*ABS(L93-AVERAGE($L$2:$L$242))</f>
        <v/>
      </c>
      <c r="S93" s="24">
        <f>K93-AVERAGE($K$2:$K$242)</f>
        <v/>
      </c>
      <c r="T93" s="24">
        <f>K93/F93</f>
        <v/>
      </c>
      <c r="U93" s="25">
        <f>IF(H93&gt;=Subsurface_Inputs!$C$42,"Lens visible","Weak/no lens")</f>
        <v/>
      </c>
      <c r="V93" s="25">
        <f>IF(R93&gt;=W93,"Likely visible","Weak")</f>
        <v/>
      </c>
      <c r="W93" s="24">
        <f>Subsurface_Inputs!$C$43</f>
        <v/>
      </c>
      <c r="X93" s="24">
        <f>Q93-W93</f>
        <v/>
      </c>
      <c r="Y93" s="24">
        <f>R93-W93</f>
        <v/>
      </c>
      <c r="Z93" s="24">
        <f>MAX(Q93,R93)-W93</f>
        <v/>
      </c>
      <c r="AA93" s="24" t="n">
        <v>0</v>
      </c>
    </row>
    <row r="94">
      <c r="A94" s="24">
        <f>Model_Data!A94</f>
        <v/>
      </c>
      <c r="B94" s="24">
        <f>Model_Data!Y94</f>
        <v/>
      </c>
      <c r="C94" s="24">
        <f>Model_Data!X94</f>
        <v/>
      </c>
      <c r="D94" s="24">
        <f>Model_Data!B94</f>
        <v/>
      </c>
      <c r="E94" s="24">
        <f>Inputs!$C$6</f>
        <v/>
      </c>
      <c r="F94" s="24">
        <f>Subsurface_Inputs!$C$5+Subsurface_Inputs!$C$6*SIN(2*PI()*(A94+Subsurface_Inputs!$C$7)/Subsurface_Inputs!$C$8)+Subsurface_Inputs!$C$9*COS(2*PI()*A94/Subsurface_Inputs!$C$10)+Subsurface_Inputs!$C$11*(B94-AVERAGE($B$2:$B$242))</f>
        <v/>
      </c>
      <c r="G94" s="24">
        <f>B94-F94</f>
        <v/>
      </c>
      <c r="H94" s="24">
        <f>MIN(1,MAX(0,Subsurface_Inputs!$C$13*EXP(-0.5*((A94-Subsurface_Inputs!$C$14)/Subsurface_Inputs!$C$15)^2)+Subsurface_Inputs!$C$16*EXP(-0.5*((A94-Subsurface_Inputs!$C$17)/Subsurface_Inputs!$C$18)^2)))</f>
        <v/>
      </c>
      <c r="I94" s="24">
        <f>Subsurface_Inputs!$C$19+Subsurface_Inputs!$C$20*SIN(2*PI()*(A94-Subsurface_Inputs!$C$21)/Subsurface_Inputs!$C$22)-Subsurface_Inputs!$C$23*H94</f>
        <v/>
      </c>
      <c r="J94" s="24">
        <f>B94-I94</f>
        <v/>
      </c>
      <c r="K94" s="24">
        <f>Subsurface_Inputs!$C$25+Subsurface_Inputs!$C$26*SIN(2*PI()*(A94+Subsurface_Inputs!$C$27)/Subsurface_Inputs!$C$28)+Subsurface_Inputs!$C$29*COS(2*PI()*(A94-Subsurface_Inputs!$C$30)/Subsurface_Inputs!$C$31)-Subsurface_Inputs!$C$32*(B94-AVERAGE($B$2:$B$242))</f>
        <v/>
      </c>
      <c r="L94" s="24">
        <f>B94-K94</f>
        <v/>
      </c>
      <c r="M94" s="24">
        <f>2*Subsurface_Inputs!$C$34*F94/Subsurface_Inputs!$C$35*1000000</f>
        <v/>
      </c>
      <c r="N94" s="24">
        <f>2*Subsurface_Inputs!$C$34*I94/Subsurface_Inputs!$C$35*1000000</f>
        <v/>
      </c>
      <c r="O94" s="24">
        <f>2*Subsurface_Inputs!$C$34*K94/Subsurface_Inputs!$C$35*1000000</f>
        <v/>
      </c>
      <c r="P94" s="24">
        <f>Subsurface_Inputs!$C$37-2*Subsurface_Inputs!$C$36*(F94/1000)</f>
        <v/>
      </c>
      <c r="Q94" s="24">
        <f>Subsurface_Inputs!$C$38+Subsurface_Inputs!$C$39*H94-2*Subsurface_Inputs!$C$36*(I94/1000)</f>
        <v/>
      </c>
      <c r="R94" s="24">
        <f>Subsurface_Inputs!$C$40-2*Subsurface_Inputs!$C$36*(K94/1000)-Subsurface_Inputs!$C$41*ABS(L94-AVERAGE($L$2:$L$242))</f>
        <v/>
      </c>
      <c r="S94" s="24">
        <f>K94-AVERAGE($K$2:$K$242)</f>
        <v/>
      </c>
      <c r="T94" s="24">
        <f>K94/F94</f>
        <v/>
      </c>
      <c r="U94" s="25">
        <f>IF(H94&gt;=Subsurface_Inputs!$C$42,"Lens visible","Weak/no lens")</f>
        <v/>
      </c>
      <c r="V94" s="25">
        <f>IF(R94&gt;=W94,"Likely visible","Weak")</f>
        <v/>
      </c>
      <c r="W94" s="24">
        <f>Subsurface_Inputs!$C$43</f>
        <v/>
      </c>
      <c r="X94" s="24">
        <f>Q94-W94</f>
        <v/>
      </c>
      <c r="Y94" s="24">
        <f>R94-W94</f>
        <v/>
      </c>
      <c r="Z94" s="24">
        <f>MAX(Q94,R94)-W94</f>
        <v/>
      </c>
      <c r="AA94" s="24" t="n">
        <v>0</v>
      </c>
    </row>
    <row r="95">
      <c r="A95" s="24">
        <f>Model_Data!A95</f>
        <v/>
      </c>
      <c r="B95" s="24">
        <f>Model_Data!Y95</f>
        <v/>
      </c>
      <c r="C95" s="24">
        <f>Model_Data!X95</f>
        <v/>
      </c>
      <c r="D95" s="24">
        <f>Model_Data!B95</f>
        <v/>
      </c>
      <c r="E95" s="24">
        <f>Inputs!$C$6</f>
        <v/>
      </c>
      <c r="F95" s="24">
        <f>Subsurface_Inputs!$C$5+Subsurface_Inputs!$C$6*SIN(2*PI()*(A95+Subsurface_Inputs!$C$7)/Subsurface_Inputs!$C$8)+Subsurface_Inputs!$C$9*COS(2*PI()*A95/Subsurface_Inputs!$C$10)+Subsurface_Inputs!$C$11*(B95-AVERAGE($B$2:$B$242))</f>
        <v/>
      </c>
      <c r="G95" s="24">
        <f>B95-F95</f>
        <v/>
      </c>
      <c r="H95" s="24">
        <f>MIN(1,MAX(0,Subsurface_Inputs!$C$13*EXP(-0.5*((A95-Subsurface_Inputs!$C$14)/Subsurface_Inputs!$C$15)^2)+Subsurface_Inputs!$C$16*EXP(-0.5*((A95-Subsurface_Inputs!$C$17)/Subsurface_Inputs!$C$18)^2)))</f>
        <v/>
      </c>
      <c r="I95" s="24">
        <f>Subsurface_Inputs!$C$19+Subsurface_Inputs!$C$20*SIN(2*PI()*(A95-Subsurface_Inputs!$C$21)/Subsurface_Inputs!$C$22)-Subsurface_Inputs!$C$23*H95</f>
        <v/>
      </c>
      <c r="J95" s="24">
        <f>B95-I95</f>
        <v/>
      </c>
      <c r="K95" s="24">
        <f>Subsurface_Inputs!$C$25+Subsurface_Inputs!$C$26*SIN(2*PI()*(A95+Subsurface_Inputs!$C$27)/Subsurface_Inputs!$C$28)+Subsurface_Inputs!$C$29*COS(2*PI()*(A95-Subsurface_Inputs!$C$30)/Subsurface_Inputs!$C$31)-Subsurface_Inputs!$C$32*(B95-AVERAGE($B$2:$B$242))</f>
        <v/>
      </c>
      <c r="L95" s="24">
        <f>B95-K95</f>
        <v/>
      </c>
      <c r="M95" s="24">
        <f>2*Subsurface_Inputs!$C$34*F95/Subsurface_Inputs!$C$35*1000000</f>
        <v/>
      </c>
      <c r="N95" s="24">
        <f>2*Subsurface_Inputs!$C$34*I95/Subsurface_Inputs!$C$35*1000000</f>
        <v/>
      </c>
      <c r="O95" s="24">
        <f>2*Subsurface_Inputs!$C$34*K95/Subsurface_Inputs!$C$35*1000000</f>
        <v/>
      </c>
      <c r="P95" s="24">
        <f>Subsurface_Inputs!$C$37-2*Subsurface_Inputs!$C$36*(F95/1000)</f>
        <v/>
      </c>
      <c r="Q95" s="24">
        <f>Subsurface_Inputs!$C$38+Subsurface_Inputs!$C$39*H95-2*Subsurface_Inputs!$C$36*(I95/1000)</f>
        <v/>
      </c>
      <c r="R95" s="24">
        <f>Subsurface_Inputs!$C$40-2*Subsurface_Inputs!$C$36*(K95/1000)-Subsurface_Inputs!$C$41*ABS(L95-AVERAGE($L$2:$L$242))</f>
        <v/>
      </c>
      <c r="S95" s="24">
        <f>K95-AVERAGE($K$2:$K$242)</f>
        <v/>
      </c>
      <c r="T95" s="24">
        <f>K95/F95</f>
        <v/>
      </c>
      <c r="U95" s="25">
        <f>IF(H95&gt;=Subsurface_Inputs!$C$42,"Lens visible","Weak/no lens")</f>
        <v/>
      </c>
      <c r="V95" s="25">
        <f>IF(R95&gt;=W95,"Likely visible","Weak")</f>
        <v/>
      </c>
      <c r="W95" s="24">
        <f>Subsurface_Inputs!$C$43</f>
        <v/>
      </c>
      <c r="X95" s="24">
        <f>Q95-W95</f>
        <v/>
      </c>
      <c r="Y95" s="24">
        <f>R95-W95</f>
        <v/>
      </c>
      <c r="Z95" s="24">
        <f>MAX(Q95,R95)-W95</f>
        <v/>
      </c>
      <c r="AA95" s="24" t="n">
        <v>0</v>
      </c>
    </row>
    <row r="96">
      <c r="A96" s="24">
        <f>Model_Data!A96</f>
        <v/>
      </c>
      <c r="B96" s="24">
        <f>Model_Data!Y96</f>
        <v/>
      </c>
      <c r="C96" s="24">
        <f>Model_Data!X96</f>
        <v/>
      </c>
      <c r="D96" s="24">
        <f>Model_Data!B96</f>
        <v/>
      </c>
      <c r="E96" s="24">
        <f>Inputs!$C$6</f>
        <v/>
      </c>
      <c r="F96" s="24">
        <f>Subsurface_Inputs!$C$5+Subsurface_Inputs!$C$6*SIN(2*PI()*(A96+Subsurface_Inputs!$C$7)/Subsurface_Inputs!$C$8)+Subsurface_Inputs!$C$9*COS(2*PI()*A96/Subsurface_Inputs!$C$10)+Subsurface_Inputs!$C$11*(B96-AVERAGE($B$2:$B$242))</f>
        <v/>
      </c>
      <c r="G96" s="24">
        <f>B96-F96</f>
        <v/>
      </c>
      <c r="H96" s="24">
        <f>MIN(1,MAX(0,Subsurface_Inputs!$C$13*EXP(-0.5*((A96-Subsurface_Inputs!$C$14)/Subsurface_Inputs!$C$15)^2)+Subsurface_Inputs!$C$16*EXP(-0.5*((A96-Subsurface_Inputs!$C$17)/Subsurface_Inputs!$C$18)^2)))</f>
        <v/>
      </c>
      <c r="I96" s="24">
        <f>Subsurface_Inputs!$C$19+Subsurface_Inputs!$C$20*SIN(2*PI()*(A96-Subsurface_Inputs!$C$21)/Subsurface_Inputs!$C$22)-Subsurface_Inputs!$C$23*H96</f>
        <v/>
      </c>
      <c r="J96" s="24">
        <f>B96-I96</f>
        <v/>
      </c>
      <c r="K96" s="24">
        <f>Subsurface_Inputs!$C$25+Subsurface_Inputs!$C$26*SIN(2*PI()*(A96+Subsurface_Inputs!$C$27)/Subsurface_Inputs!$C$28)+Subsurface_Inputs!$C$29*COS(2*PI()*(A96-Subsurface_Inputs!$C$30)/Subsurface_Inputs!$C$31)-Subsurface_Inputs!$C$32*(B96-AVERAGE($B$2:$B$242))</f>
        <v/>
      </c>
      <c r="L96" s="24">
        <f>B96-K96</f>
        <v/>
      </c>
      <c r="M96" s="24">
        <f>2*Subsurface_Inputs!$C$34*F96/Subsurface_Inputs!$C$35*1000000</f>
        <v/>
      </c>
      <c r="N96" s="24">
        <f>2*Subsurface_Inputs!$C$34*I96/Subsurface_Inputs!$C$35*1000000</f>
        <v/>
      </c>
      <c r="O96" s="24">
        <f>2*Subsurface_Inputs!$C$34*K96/Subsurface_Inputs!$C$35*1000000</f>
        <v/>
      </c>
      <c r="P96" s="24">
        <f>Subsurface_Inputs!$C$37-2*Subsurface_Inputs!$C$36*(F96/1000)</f>
        <v/>
      </c>
      <c r="Q96" s="24">
        <f>Subsurface_Inputs!$C$38+Subsurface_Inputs!$C$39*H96-2*Subsurface_Inputs!$C$36*(I96/1000)</f>
        <v/>
      </c>
      <c r="R96" s="24">
        <f>Subsurface_Inputs!$C$40-2*Subsurface_Inputs!$C$36*(K96/1000)-Subsurface_Inputs!$C$41*ABS(L96-AVERAGE($L$2:$L$242))</f>
        <v/>
      </c>
      <c r="S96" s="24">
        <f>K96-AVERAGE($K$2:$K$242)</f>
        <v/>
      </c>
      <c r="T96" s="24">
        <f>K96/F96</f>
        <v/>
      </c>
      <c r="U96" s="25">
        <f>IF(H96&gt;=Subsurface_Inputs!$C$42,"Lens visible","Weak/no lens")</f>
        <v/>
      </c>
      <c r="V96" s="25">
        <f>IF(R96&gt;=W96,"Likely visible","Weak")</f>
        <v/>
      </c>
      <c r="W96" s="24">
        <f>Subsurface_Inputs!$C$43</f>
        <v/>
      </c>
      <c r="X96" s="24">
        <f>Q96-W96</f>
        <v/>
      </c>
      <c r="Y96" s="24">
        <f>R96-W96</f>
        <v/>
      </c>
      <c r="Z96" s="24">
        <f>MAX(Q96,R96)-W96</f>
        <v/>
      </c>
      <c r="AA96" s="24" t="n">
        <v>0</v>
      </c>
    </row>
    <row r="97">
      <c r="A97" s="24">
        <f>Model_Data!A97</f>
        <v/>
      </c>
      <c r="B97" s="24">
        <f>Model_Data!Y97</f>
        <v/>
      </c>
      <c r="C97" s="24">
        <f>Model_Data!X97</f>
        <v/>
      </c>
      <c r="D97" s="24">
        <f>Model_Data!B97</f>
        <v/>
      </c>
      <c r="E97" s="24">
        <f>Inputs!$C$6</f>
        <v/>
      </c>
      <c r="F97" s="24">
        <f>Subsurface_Inputs!$C$5+Subsurface_Inputs!$C$6*SIN(2*PI()*(A97+Subsurface_Inputs!$C$7)/Subsurface_Inputs!$C$8)+Subsurface_Inputs!$C$9*COS(2*PI()*A97/Subsurface_Inputs!$C$10)+Subsurface_Inputs!$C$11*(B97-AVERAGE($B$2:$B$242))</f>
        <v/>
      </c>
      <c r="G97" s="24">
        <f>B97-F97</f>
        <v/>
      </c>
      <c r="H97" s="24">
        <f>MIN(1,MAX(0,Subsurface_Inputs!$C$13*EXP(-0.5*((A97-Subsurface_Inputs!$C$14)/Subsurface_Inputs!$C$15)^2)+Subsurface_Inputs!$C$16*EXP(-0.5*((A97-Subsurface_Inputs!$C$17)/Subsurface_Inputs!$C$18)^2)))</f>
        <v/>
      </c>
      <c r="I97" s="24">
        <f>Subsurface_Inputs!$C$19+Subsurface_Inputs!$C$20*SIN(2*PI()*(A97-Subsurface_Inputs!$C$21)/Subsurface_Inputs!$C$22)-Subsurface_Inputs!$C$23*H97</f>
        <v/>
      </c>
      <c r="J97" s="24">
        <f>B97-I97</f>
        <v/>
      </c>
      <c r="K97" s="24">
        <f>Subsurface_Inputs!$C$25+Subsurface_Inputs!$C$26*SIN(2*PI()*(A97+Subsurface_Inputs!$C$27)/Subsurface_Inputs!$C$28)+Subsurface_Inputs!$C$29*COS(2*PI()*(A97-Subsurface_Inputs!$C$30)/Subsurface_Inputs!$C$31)-Subsurface_Inputs!$C$32*(B97-AVERAGE($B$2:$B$242))</f>
        <v/>
      </c>
      <c r="L97" s="24">
        <f>B97-K97</f>
        <v/>
      </c>
      <c r="M97" s="24">
        <f>2*Subsurface_Inputs!$C$34*F97/Subsurface_Inputs!$C$35*1000000</f>
        <v/>
      </c>
      <c r="N97" s="24">
        <f>2*Subsurface_Inputs!$C$34*I97/Subsurface_Inputs!$C$35*1000000</f>
        <v/>
      </c>
      <c r="O97" s="24">
        <f>2*Subsurface_Inputs!$C$34*K97/Subsurface_Inputs!$C$35*1000000</f>
        <v/>
      </c>
      <c r="P97" s="24">
        <f>Subsurface_Inputs!$C$37-2*Subsurface_Inputs!$C$36*(F97/1000)</f>
        <v/>
      </c>
      <c r="Q97" s="24">
        <f>Subsurface_Inputs!$C$38+Subsurface_Inputs!$C$39*H97-2*Subsurface_Inputs!$C$36*(I97/1000)</f>
        <v/>
      </c>
      <c r="R97" s="24">
        <f>Subsurface_Inputs!$C$40-2*Subsurface_Inputs!$C$36*(K97/1000)-Subsurface_Inputs!$C$41*ABS(L97-AVERAGE($L$2:$L$242))</f>
        <v/>
      </c>
      <c r="S97" s="24">
        <f>K97-AVERAGE($K$2:$K$242)</f>
        <v/>
      </c>
      <c r="T97" s="24">
        <f>K97/F97</f>
        <v/>
      </c>
      <c r="U97" s="25">
        <f>IF(H97&gt;=Subsurface_Inputs!$C$42,"Lens visible","Weak/no lens")</f>
        <v/>
      </c>
      <c r="V97" s="25">
        <f>IF(R97&gt;=W97,"Likely visible","Weak")</f>
        <v/>
      </c>
      <c r="W97" s="24">
        <f>Subsurface_Inputs!$C$43</f>
        <v/>
      </c>
      <c r="X97" s="24">
        <f>Q97-W97</f>
        <v/>
      </c>
      <c r="Y97" s="24">
        <f>R97-W97</f>
        <v/>
      </c>
      <c r="Z97" s="24">
        <f>MAX(Q97,R97)-W97</f>
        <v/>
      </c>
      <c r="AA97" s="24" t="n">
        <v>0</v>
      </c>
    </row>
    <row r="98">
      <c r="A98" s="24">
        <f>Model_Data!A98</f>
        <v/>
      </c>
      <c r="B98" s="24">
        <f>Model_Data!Y98</f>
        <v/>
      </c>
      <c r="C98" s="24">
        <f>Model_Data!X98</f>
        <v/>
      </c>
      <c r="D98" s="24">
        <f>Model_Data!B98</f>
        <v/>
      </c>
      <c r="E98" s="24">
        <f>Inputs!$C$6</f>
        <v/>
      </c>
      <c r="F98" s="24">
        <f>Subsurface_Inputs!$C$5+Subsurface_Inputs!$C$6*SIN(2*PI()*(A98+Subsurface_Inputs!$C$7)/Subsurface_Inputs!$C$8)+Subsurface_Inputs!$C$9*COS(2*PI()*A98/Subsurface_Inputs!$C$10)+Subsurface_Inputs!$C$11*(B98-AVERAGE($B$2:$B$242))</f>
        <v/>
      </c>
      <c r="G98" s="24">
        <f>B98-F98</f>
        <v/>
      </c>
      <c r="H98" s="24">
        <f>MIN(1,MAX(0,Subsurface_Inputs!$C$13*EXP(-0.5*((A98-Subsurface_Inputs!$C$14)/Subsurface_Inputs!$C$15)^2)+Subsurface_Inputs!$C$16*EXP(-0.5*((A98-Subsurface_Inputs!$C$17)/Subsurface_Inputs!$C$18)^2)))</f>
        <v/>
      </c>
      <c r="I98" s="24">
        <f>Subsurface_Inputs!$C$19+Subsurface_Inputs!$C$20*SIN(2*PI()*(A98-Subsurface_Inputs!$C$21)/Subsurface_Inputs!$C$22)-Subsurface_Inputs!$C$23*H98</f>
        <v/>
      </c>
      <c r="J98" s="24">
        <f>B98-I98</f>
        <v/>
      </c>
      <c r="K98" s="24">
        <f>Subsurface_Inputs!$C$25+Subsurface_Inputs!$C$26*SIN(2*PI()*(A98+Subsurface_Inputs!$C$27)/Subsurface_Inputs!$C$28)+Subsurface_Inputs!$C$29*COS(2*PI()*(A98-Subsurface_Inputs!$C$30)/Subsurface_Inputs!$C$31)-Subsurface_Inputs!$C$32*(B98-AVERAGE($B$2:$B$242))</f>
        <v/>
      </c>
      <c r="L98" s="24">
        <f>B98-K98</f>
        <v/>
      </c>
      <c r="M98" s="24">
        <f>2*Subsurface_Inputs!$C$34*F98/Subsurface_Inputs!$C$35*1000000</f>
        <v/>
      </c>
      <c r="N98" s="24">
        <f>2*Subsurface_Inputs!$C$34*I98/Subsurface_Inputs!$C$35*1000000</f>
        <v/>
      </c>
      <c r="O98" s="24">
        <f>2*Subsurface_Inputs!$C$34*K98/Subsurface_Inputs!$C$35*1000000</f>
        <v/>
      </c>
      <c r="P98" s="24">
        <f>Subsurface_Inputs!$C$37-2*Subsurface_Inputs!$C$36*(F98/1000)</f>
        <v/>
      </c>
      <c r="Q98" s="24">
        <f>Subsurface_Inputs!$C$38+Subsurface_Inputs!$C$39*H98-2*Subsurface_Inputs!$C$36*(I98/1000)</f>
        <v/>
      </c>
      <c r="R98" s="24">
        <f>Subsurface_Inputs!$C$40-2*Subsurface_Inputs!$C$36*(K98/1000)-Subsurface_Inputs!$C$41*ABS(L98-AVERAGE($L$2:$L$242))</f>
        <v/>
      </c>
      <c r="S98" s="24">
        <f>K98-AVERAGE($K$2:$K$242)</f>
        <v/>
      </c>
      <c r="T98" s="24">
        <f>K98/F98</f>
        <v/>
      </c>
      <c r="U98" s="25">
        <f>IF(H98&gt;=Subsurface_Inputs!$C$42,"Lens visible","Weak/no lens")</f>
        <v/>
      </c>
      <c r="V98" s="25">
        <f>IF(R98&gt;=W98,"Likely visible","Weak")</f>
        <v/>
      </c>
      <c r="W98" s="24">
        <f>Subsurface_Inputs!$C$43</f>
        <v/>
      </c>
      <c r="X98" s="24">
        <f>Q98-W98</f>
        <v/>
      </c>
      <c r="Y98" s="24">
        <f>R98-W98</f>
        <v/>
      </c>
      <c r="Z98" s="24">
        <f>MAX(Q98,R98)-W98</f>
        <v/>
      </c>
      <c r="AA98" s="24" t="n">
        <v>0</v>
      </c>
    </row>
    <row r="99">
      <c r="A99" s="24">
        <f>Model_Data!A99</f>
        <v/>
      </c>
      <c r="B99" s="24">
        <f>Model_Data!Y99</f>
        <v/>
      </c>
      <c r="C99" s="24">
        <f>Model_Data!X99</f>
        <v/>
      </c>
      <c r="D99" s="24">
        <f>Model_Data!B99</f>
        <v/>
      </c>
      <c r="E99" s="24">
        <f>Inputs!$C$6</f>
        <v/>
      </c>
      <c r="F99" s="24">
        <f>Subsurface_Inputs!$C$5+Subsurface_Inputs!$C$6*SIN(2*PI()*(A99+Subsurface_Inputs!$C$7)/Subsurface_Inputs!$C$8)+Subsurface_Inputs!$C$9*COS(2*PI()*A99/Subsurface_Inputs!$C$10)+Subsurface_Inputs!$C$11*(B99-AVERAGE($B$2:$B$242))</f>
        <v/>
      </c>
      <c r="G99" s="24">
        <f>B99-F99</f>
        <v/>
      </c>
      <c r="H99" s="24">
        <f>MIN(1,MAX(0,Subsurface_Inputs!$C$13*EXP(-0.5*((A99-Subsurface_Inputs!$C$14)/Subsurface_Inputs!$C$15)^2)+Subsurface_Inputs!$C$16*EXP(-0.5*((A99-Subsurface_Inputs!$C$17)/Subsurface_Inputs!$C$18)^2)))</f>
        <v/>
      </c>
      <c r="I99" s="24">
        <f>Subsurface_Inputs!$C$19+Subsurface_Inputs!$C$20*SIN(2*PI()*(A99-Subsurface_Inputs!$C$21)/Subsurface_Inputs!$C$22)-Subsurface_Inputs!$C$23*H99</f>
        <v/>
      </c>
      <c r="J99" s="24">
        <f>B99-I99</f>
        <v/>
      </c>
      <c r="K99" s="24">
        <f>Subsurface_Inputs!$C$25+Subsurface_Inputs!$C$26*SIN(2*PI()*(A99+Subsurface_Inputs!$C$27)/Subsurface_Inputs!$C$28)+Subsurface_Inputs!$C$29*COS(2*PI()*(A99-Subsurface_Inputs!$C$30)/Subsurface_Inputs!$C$31)-Subsurface_Inputs!$C$32*(B99-AVERAGE($B$2:$B$242))</f>
        <v/>
      </c>
      <c r="L99" s="24">
        <f>B99-K99</f>
        <v/>
      </c>
      <c r="M99" s="24">
        <f>2*Subsurface_Inputs!$C$34*F99/Subsurface_Inputs!$C$35*1000000</f>
        <v/>
      </c>
      <c r="N99" s="24">
        <f>2*Subsurface_Inputs!$C$34*I99/Subsurface_Inputs!$C$35*1000000</f>
        <v/>
      </c>
      <c r="O99" s="24">
        <f>2*Subsurface_Inputs!$C$34*K99/Subsurface_Inputs!$C$35*1000000</f>
        <v/>
      </c>
      <c r="P99" s="24">
        <f>Subsurface_Inputs!$C$37-2*Subsurface_Inputs!$C$36*(F99/1000)</f>
        <v/>
      </c>
      <c r="Q99" s="24">
        <f>Subsurface_Inputs!$C$38+Subsurface_Inputs!$C$39*H99-2*Subsurface_Inputs!$C$36*(I99/1000)</f>
        <v/>
      </c>
      <c r="R99" s="24">
        <f>Subsurface_Inputs!$C$40-2*Subsurface_Inputs!$C$36*(K99/1000)-Subsurface_Inputs!$C$41*ABS(L99-AVERAGE($L$2:$L$242))</f>
        <v/>
      </c>
      <c r="S99" s="24">
        <f>K99-AVERAGE($K$2:$K$242)</f>
        <v/>
      </c>
      <c r="T99" s="24">
        <f>K99/F99</f>
        <v/>
      </c>
      <c r="U99" s="25">
        <f>IF(H99&gt;=Subsurface_Inputs!$C$42,"Lens visible","Weak/no lens")</f>
        <v/>
      </c>
      <c r="V99" s="25">
        <f>IF(R99&gt;=W99,"Likely visible","Weak")</f>
        <v/>
      </c>
      <c r="W99" s="24">
        <f>Subsurface_Inputs!$C$43</f>
        <v/>
      </c>
      <c r="X99" s="24">
        <f>Q99-W99</f>
        <v/>
      </c>
      <c r="Y99" s="24">
        <f>R99-W99</f>
        <v/>
      </c>
      <c r="Z99" s="24">
        <f>MAX(Q99,R99)-W99</f>
        <v/>
      </c>
      <c r="AA99" s="24" t="n">
        <v>0</v>
      </c>
    </row>
    <row r="100">
      <c r="A100" s="24">
        <f>Model_Data!A100</f>
        <v/>
      </c>
      <c r="B100" s="24">
        <f>Model_Data!Y100</f>
        <v/>
      </c>
      <c r="C100" s="24">
        <f>Model_Data!X100</f>
        <v/>
      </c>
      <c r="D100" s="24">
        <f>Model_Data!B100</f>
        <v/>
      </c>
      <c r="E100" s="24">
        <f>Inputs!$C$6</f>
        <v/>
      </c>
      <c r="F100" s="24">
        <f>Subsurface_Inputs!$C$5+Subsurface_Inputs!$C$6*SIN(2*PI()*(A100+Subsurface_Inputs!$C$7)/Subsurface_Inputs!$C$8)+Subsurface_Inputs!$C$9*COS(2*PI()*A100/Subsurface_Inputs!$C$10)+Subsurface_Inputs!$C$11*(B100-AVERAGE($B$2:$B$242))</f>
        <v/>
      </c>
      <c r="G100" s="24">
        <f>B100-F100</f>
        <v/>
      </c>
      <c r="H100" s="24">
        <f>MIN(1,MAX(0,Subsurface_Inputs!$C$13*EXP(-0.5*((A100-Subsurface_Inputs!$C$14)/Subsurface_Inputs!$C$15)^2)+Subsurface_Inputs!$C$16*EXP(-0.5*((A100-Subsurface_Inputs!$C$17)/Subsurface_Inputs!$C$18)^2)))</f>
        <v/>
      </c>
      <c r="I100" s="24">
        <f>Subsurface_Inputs!$C$19+Subsurface_Inputs!$C$20*SIN(2*PI()*(A100-Subsurface_Inputs!$C$21)/Subsurface_Inputs!$C$22)-Subsurface_Inputs!$C$23*H100</f>
        <v/>
      </c>
      <c r="J100" s="24">
        <f>B100-I100</f>
        <v/>
      </c>
      <c r="K100" s="24">
        <f>Subsurface_Inputs!$C$25+Subsurface_Inputs!$C$26*SIN(2*PI()*(A100+Subsurface_Inputs!$C$27)/Subsurface_Inputs!$C$28)+Subsurface_Inputs!$C$29*COS(2*PI()*(A100-Subsurface_Inputs!$C$30)/Subsurface_Inputs!$C$31)-Subsurface_Inputs!$C$32*(B100-AVERAGE($B$2:$B$242))</f>
        <v/>
      </c>
      <c r="L100" s="24">
        <f>B100-K100</f>
        <v/>
      </c>
      <c r="M100" s="24">
        <f>2*Subsurface_Inputs!$C$34*F100/Subsurface_Inputs!$C$35*1000000</f>
        <v/>
      </c>
      <c r="N100" s="24">
        <f>2*Subsurface_Inputs!$C$34*I100/Subsurface_Inputs!$C$35*1000000</f>
        <v/>
      </c>
      <c r="O100" s="24">
        <f>2*Subsurface_Inputs!$C$34*K100/Subsurface_Inputs!$C$35*1000000</f>
        <v/>
      </c>
      <c r="P100" s="24">
        <f>Subsurface_Inputs!$C$37-2*Subsurface_Inputs!$C$36*(F100/1000)</f>
        <v/>
      </c>
      <c r="Q100" s="24">
        <f>Subsurface_Inputs!$C$38+Subsurface_Inputs!$C$39*H100-2*Subsurface_Inputs!$C$36*(I100/1000)</f>
        <v/>
      </c>
      <c r="R100" s="24">
        <f>Subsurface_Inputs!$C$40-2*Subsurface_Inputs!$C$36*(K100/1000)-Subsurface_Inputs!$C$41*ABS(L100-AVERAGE($L$2:$L$242))</f>
        <v/>
      </c>
      <c r="S100" s="24">
        <f>K100-AVERAGE($K$2:$K$242)</f>
        <v/>
      </c>
      <c r="T100" s="24">
        <f>K100/F100</f>
        <v/>
      </c>
      <c r="U100" s="25">
        <f>IF(H100&gt;=Subsurface_Inputs!$C$42,"Lens visible","Weak/no lens")</f>
        <v/>
      </c>
      <c r="V100" s="25">
        <f>IF(R100&gt;=W100,"Likely visible","Weak")</f>
        <v/>
      </c>
      <c r="W100" s="24">
        <f>Subsurface_Inputs!$C$43</f>
        <v/>
      </c>
      <c r="X100" s="24">
        <f>Q100-W100</f>
        <v/>
      </c>
      <c r="Y100" s="24">
        <f>R100-W100</f>
        <v/>
      </c>
      <c r="Z100" s="24">
        <f>MAX(Q100,R100)-W100</f>
        <v/>
      </c>
      <c r="AA100" s="24" t="n">
        <v>0</v>
      </c>
    </row>
    <row r="101">
      <c r="A101" s="24">
        <f>Model_Data!A101</f>
        <v/>
      </c>
      <c r="B101" s="24">
        <f>Model_Data!Y101</f>
        <v/>
      </c>
      <c r="C101" s="24">
        <f>Model_Data!X101</f>
        <v/>
      </c>
      <c r="D101" s="24">
        <f>Model_Data!B101</f>
        <v/>
      </c>
      <c r="E101" s="24">
        <f>Inputs!$C$6</f>
        <v/>
      </c>
      <c r="F101" s="24">
        <f>Subsurface_Inputs!$C$5+Subsurface_Inputs!$C$6*SIN(2*PI()*(A101+Subsurface_Inputs!$C$7)/Subsurface_Inputs!$C$8)+Subsurface_Inputs!$C$9*COS(2*PI()*A101/Subsurface_Inputs!$C$10)+Subsurface_Inputs!$C$11*(B101-AVERAGE($B$2:$B$242))</f>
        <v/>
      </c>
      <c r="G101" s="24">
        <f>B101-F101</f>
        <v/>
      </c>
      <c r="H101" s="24">
        <f>MIN(1,MAX(0,Subsurface_Inputs!$C$13*EXP(-0.5*((A101-Subsurface_Inputs!$C$14)/Subsurface_Inputs!$C$15)^2)+Subsurface_Inputs!$C$16*EXP(-0.5*((A101-Subsurface_Inputs!$C$17)/Subsurface_Inputs!$C$18)^2)))</f>
        <v/>
      </c>
      <c r="I101" s="24">
        <f>Subsurface_Inputs!$C$19+Subsurface_Inputs!$C$20*SIN(2*PI()*(A101-Subsurface_Inputs!$C$21)/Subsurface_Inputs!$C$22)-Subsurface_Inputs!$C$23*H101</f>
        <v/>
      </c>
      <c r="J101" s="24">
        <f>B101-I101</f>
        <v/>
      </c>
      <c r="K101" s="24">
        <f>Subsurface_Inputs!$C$25+Subsurface_Inputs!$C$26*SIN(2*PI()*(A101+Subsurface_Inputs!$C$27)/Subsurface_Inputs!$C$28)+Subsurface_Inputs!$C$29*COS(2*PI()*(A101-Subsurface_Inputs!$C$30)/Subsurface_Inputs!$C$31)-Subsurface_Inputs!$C$32*(B101-AVERAGE($B$2:$B$242))</f>
        <v/>
      </c>
      <c r="L101" s="24">
        <f>B101-K101</f>
        <v/>
      </c>
      <c r="M101" s="24">
        <f>2*Subsurface_Inputs!$C$34*F101/Subsurface_Inputs!$C$35*1000000</f>
        <v/>
      </c>
      <c r="N101" s="24">
        <f>2*Subsurface_Inputs!$C$34*I101/Subsurface_Inputs!$C$35*1000000</f>
        <v/>
      </c>
      <c r="O101" s="24">
        <f>2*Subsurface_Inputs!$C$34*K101/Subsurface_Inputs!$C$35*1000000</f>
        <v/>
      </c>
      <c r="P101" s="24">
        <f>Subsurface_Inputs!$C$37-2*Subsurface_Inputs!$C$36*(F101/1000)</f>
        <v/>
      </c>
      <c r="Q101" s="24">
        <f>Subsurface_Inputs!$C$38+Subsurface_Inputs!$C$39*H101-2*Subsurface_Inputs!$C$36*(I101/1000)</f>
        <v/>
      </c>
      <c r="R101" s="24">
        <f>Subsurface_Inputs!$C$40-2*Subsurface_Inputs!$C$36*(K101/1000)-Subsurface_Inputs!$C$41*ABS(L101-AVERAGE($L$2:$L$242))</f>
        <v/>
      </c>
      <c r="S101" s="24">
        <f>K101-AVERAGE($K$2:$K$242)</f>
        <v/>
      </c>
      <c r="T101" s="24">
        <f>K101/F101</f>
        <v/>
      </c>
      <c r="U101" s="25">
        <f>IF(H101&gt;=Subsurface_Inputs!$C$42,"Lens visible","Weak/no lens")</f>
        <v/>
      </c>
      <c r="V101" s="25">
        <f>IF(R101&gt;=W101,"Likely visible","Weak")</f>
        <v/>
      </c>
      <c r="W101" s="24">
        <f>Subsurface_Inputs!$C$43</f>
        <v/>
      </c>
      <c r="X101" s="24">
        <f>Q101-W101</f>
        <v/>
      </c>
      <c r="Y101" s="24">
        <f>R101-W101</f>
        <v/>
      </c>
      <c r="Z101" s="24">
        <f>MAX(Q101,R101)-W101</f>
        <v/>
      </c>
      <c r="AA101" s="24" t="n">
        <v>0</v>
      </c>
    </row>
    <row r="102">
      <c r="A102" s="24">
        <f>Model_Data!A102</f>
        <v/>
      </c>
      <c r="B102" s="24">
        <f>Model_Data!Y102</f>
        <v/>
      </c>
      <c r="C102" s="24">
        <f>Model_Data!X102</f>
        <v/>
      </c>
      <c r="D102" s="24">
        <f>Model_Data!B102</f>
        <v/>
      </c>
      <c r="E102" s="24">
        <f>Inputs!$C$6</f>
        <v/>
      </c>
      <c r="F102" s="24">
        <f>Subsurface_Inputs!$C$5+Subsurface_Inputs!$C$6*SIN(2*PI()*(A102+Subsurface_Inputs!$C$7)/Subsurface_Inputs!$C$8)+Subsurface_Inputs!$C$9*COS(2*PI()*A102/Subsurface_Inputs!$C$10)+Subsurface_Inputs!$C$11*(B102-AVERAGE($B$2:$B$242))</f>
        <v/>
      </c>
      <c r="G102" s="24">
        <f>B102-F102</f>
        <v/>
      </c>
      <c r="H102" s="24">
        <f>MIN(1,MAX(0,Subsurface_Inputs!$C$13*EXP(-0.5*((A102-Subsurface_Inputs!$C$14)/Subsurface_Inputs!$C$15)^2)+Subsurface_Inputs!$C$16*EXP(-0.5*((A102-Subsurface_Inputs!$C$17)/Subsurface_Inputs!$C$18)^2)))</f>
        <v/>
      </c>
      <c r="I102" s="24">
        <f>Subsurface_Inputs!$C$19+Subsurface_Inputs!$C$20*SIN(2*PI()*(A102-Subsurface_Inputs!$C$21)/Subsurface_Inputs!$C$22)-Subsurface_Inputs!$C$23*H102</f>
        <v/>
      </c>
      <c r="J102" s="24">
        <f>B102-I102</f>
        <v/>
      </c>
      <c r="K102" s="24">
        <f>Subsurface_Inputs!$C$25+Subsurface_Inputs!$C$26*SIN(2*PI()*(A102+Subsurface_Inputs!$C$27)/Subsurface_Inputs!$C$28)+Subsurface_Inputs!$C$29*COS(2*PI()*(A102-Subsurface_Inputs!$C$30)/Subsurface_Inputs!$C$31)-Subsurface_Inputs!$C$32*(B102-AVERAGE($B$2:$B$242))</f>
        <v/>
      </c>
      <c r="L102" s="24">
        <f>B102-K102</f>
        <v/>
      </c>
      <c r="M102" s="24">
        <f>2*Subsurface_Inputs!$C$34*F102/Subsurface_Inputs!$C$35*1000000</f>
        <v/>
      </c>
      <c r="N102" s="24">
        <f>2*Subsurface_Inputs!$C$34*I102/Subsurface_Inputs!$C$35*1000000</f>
        <v/>
      </c>
      <c r="O102" s="24">
        <f>2*Subsurface_Inputs!$C$34*K102/Subsurface_Inputs!$C$35*1000000</f>
        <v/>
      </c>
      <c r="P102" s="24">
        <f>Subsurface_Inputs!$C$37-2*Subsurface_Inputs!$C$36*(F102/1000)</f>
        <v/>
      </c>
      <c r="Q102" s="24">
        <f>Subsurface_Inputs!$C$38+Subsurface_Inputs!$C$39*H102-2*Subsurface_Inputs!$C$36*(I102/1000)</f>
        <v/>
      </c>
      <c r="R102" s="24">
        <f>Subsurface_Inputs!$C$40-2*Subsurface_Inputs!$C$36*(K102/1000)-Subsurface_Inputs!$C$41*ABS(L102-AVERAGE($L$2:$L$242))</f>
        <v/>
      </c>
      <c r="S102" s="24">
        <f>K102-AVERAGE($K$2:$K$242)</f>
        <v/>
      </c>
      <c r="T102" s="24">
        <f>K102/F102</f>
        <v/>
      </c>
      <c r="U102" s="25">
        <f>IF(H102&gt;=Subsurface_Inputs!$C$42,"Lens visible","Weak/no lens")</f>
        <v/>
      </c>
      <c r="V102" s="25">
        <f>IF(R102&gt;=W102,"Likely visible","Weak")</f>
        <v/>
      </c>
      <c r="W102" s="24">
        <f>Subsurface_Inputs!$C$43</f>
        <v/>
      </c>
      <c r="X102" s="24">
        <f>Q102-W102</f>
        <v/>
      </c>
      <c r="Y102" s="24">
        <f>R102-W102</f>
        <v/>
      </c>
      <c r="Z102" s="24">
        <f>MAX(Q102,R102)-W102</f>
        <v/>
      </c>
      <c r="AA102" s="24" t="n">
        <v>0</v>
      </c>
    </row>
    <row r="103">
      <c r="A103" s="24">
        <f>Model_Data!A103</f>
        <v/>
      </c>
      <c r="B103" s="24">
        <f>Model_Data!Y103</f>
        <v/>
      </c>
      <c r="C103" s="24">
        <f>Model_Data!X103</f>
        <v/>
      </c>
      <c r="D103" s="24">
        <f>Model_Data!B103</f>
        <v/>
      </c>
      <c r="E103" s="24">
        <f>Inputs!$C$6</f>
        <v/>
      </c>
      <c r="F103" s="24">
        <f>Subsurface_Inputs!$C$5+Subsurface_Inputs!$C$6*SIN(2*PI()*(A103+Subsurface_Inputs!$C$7)/Subsurface_Inputs!$C$8)+Subsurface_Inputs!$C$9*COS(2*PI()*A103/Subsurface_Inputs!$C$10)+Subsurface_Inputs!$C$11*(B103-AVERAGE($B$2:$B$242))</f>
        <v/>
      </c>
      <c r="G103" s="24">
        <f>B103-F103</f>
        <v/>
      </c>
      <c r="H103" s="24">
        <f>MIN(1,MAX(0,Subsurface_Inputs!$C$13*EXP(-0.5*((A103-Subsurface_Inputs!$C$14)/Subsurface_Inputs!$C$15)^2)+Subsurface_Inputs!$C$16*EXP(-0.5*((A103-Subsurface_Inputs!$C$17)/Subsurface_Inputs!$C$18)^2)))</f>
        <v/>
      </c>
      <c r="I103" s="24">
        <f>Subsurface_Inputs!$C$19+Subsurface_Inputs!$C$20*SIN(2*PI()*(A103-Subsurface_Inputs!$C$21)/Subsurface_Inputs!$C$22)-Subsurface_Inputs!$C$23*H103</f>
        <v/>
      </c>
      <c r="J103" s="24">
        <f>B103-I103</f>
        <v/>
      </c>
      <c r="K103" s="24">
        <f>Subsurface_Inputs!$C$25+Subsurface_Inputs!$C$26*SIN(2*PI()*(A103+Subsurface_Inputs!$C$27)/Subsurface_Inputs!$C$28)+Subsurface_Inputs!$C$29*COS(2*PI()*(A103-Subsurface_Inputs!$C$30)/Subsurface_Inputs!$C$31)-Subsurface_Inputs!$C$32*(B103-AVERAGE($B$2:$B$242))</f>
        <v/>
      </c>
      <c r="L103" s="24">
        <f>B103-K103</f>
        <v/>
      </c>
      <c r="M103" s="24">
        <f>2*Subsurface_Inputs!$C$34*F103/Subsurface_Inputs!$C$35*1000000</f>
        <v/>
      </c>
      <c r="N103" s="24">
        <f>2*Subsurface_Inputs!$C$34*I103/Subsurface_Inputs!$C$35*1000000</f>
        <v/>
      </c>
      <c r="O103" s="24">
        <f>2*Subsurface_Inputs!$C$34*K103/Subsurface_Inputs!$C$35*1000000</f>
        <v/>
      </c>
      <c r="P103" s="24">
        <f>Subsurface_Inputs!$C$37-2*Subsurface_Inputs!$C$36*(F103/1000)</f>
        <v/>
      </c>
      <c r="Q103" s="24">
        <f>Subsurface_Inputs!$C$38+Subsurface_Inputs!$C$39*H103-2*Subsurface_Inputs!$C$36*(I103/1000)</f>
        <v/>
      </c>
      <c r="R103" s="24">
        <f>Subsurface_Inputs!$C$40-2*Subsurface_Inputs!$C$36*(K103/1000)-Subsurface_Inputs!$C$41*ABS(L103-AVERAGE($L$2:$L$242))</f>
        <v/>
      </c>
      <c r="S103" s="24">
        <f>K103-AVERAGE($K$2:$K$242)</f>
        <v/>
      </c>
      <c r="T103" s="24">
        <f>K103/F103</f>
        <v/>
      </c>
      <c r="U103" s="25">
        <f>IF(H103&gt;=Subsurface_Inputs!$C$42,"Lens visible","Weak/no lens")</f>
        <v/>
      </c>
      <c r="V103" s="25">
        <f>IF(R103&gt;=W103,"Likely visible","Weak")</f>
        <v/>
      </c>
      <c r="W103" s="24">
        <f>Subsurface_Inputs!$C$43</f>
        <v/>
      </c>
      <c r="X103" s="24">
        <f>Q103-W103</f>
        <v/>
      </c>
      <c r="Y103" s="24">
        <f>R103-W103</f>
        <v/>
      </c>
      <c r="Z103" s="24">
        <f>MAX(Q103,R103)-W103</f>
        <v/>
      </c>
      <c r="AA103" s="24" t="n">
        <v>0</v>
      </c>
    </row>
    <row r="104">
      <c r="A104" s="24">
        <f>Model_Data!A104</f>
        <v/>
      </c>
      <c r="B104" s="24">
        <f>Model_Data!Y104</f>
        <v/>
      </c>
      <c r="C104" s="24">
        <f>Model_Data!X104</f>
        <v/>
      </c>
      <c r="D104" s="24">
        <f>Model_Data!B104</f>
        <v/>
      </c>
      <c r="E104" s="24">
        <f>Inputs!$C$6</f>
        <v/>
      </c>
      <c r="F104" s="24">
        <f>Subsurface_Inputs!$C$5+Subsurface_Inputs!$C$6*SIN(2*PI()*(A104+Subsurface_Inputs!$C$7)/Subsurface_Inputs!$C$8)+Subsurface_Inputs!$C$9*COS(2*PI()*A104/Subsurface_Inputs!$C$10)+Subsurface_Inputs!$C$11*(B104-AVERAGE($B$2:$B$242))</f>
        <v/>
      </c>
      <c r="G104" s="24">
        <f>B104-F104</f>
        <v/>
      </c>
      <c r="H104" s="24">
        <f>MIN(1,MAX(0,Subsurface_Inputs!$C$13*EXP(-0.5*((A104-Subsurface_Inputs!$C$14)/Subsurface_Inputs!$C$15)^2)+Subsurface_Inputs!$C$16*EXP(-0.5*((A104-Subsurface_Inputs!$C$17)/Subsurface_Inputs!$C$18)^2)))</f>
        <v/>
      </c>
      <c r="I104" s="24">
        <f>Subsurface_Inputs!$C$19+Subsurface_Inputs!$C$20*SIN(2*PI()*(A104-Subsurface_Inputs!$C$21)/Subsurface_Inputs!$C$22)-Subsurface_Inputs!$C$23*H104</f>
        <v/>
      </c>
      <c r="J104" s="24">
        <f>B104-I104</f>
        <v/>
      </c>
      <c r="K104" s="24">
        <f>Subsurface_Inputs!$C$25+Subsurface_Inputs!$C$26*SIN(2*PI()*(A104+Subsurface_Inputs!$C$27)/Subsurface_Inputs!$C$28)+Subsurface_Inputs!$C$29*COS(2*PI()*(A104-Subsurface_Inputs!$C$30)/Subsurface_Inputs!$C$31)-Subsurface_Inputs!$C$32*(B104-AVERAGE($B$2:$B$242))</f>
        <v/>
      </c>
      <c r="L104" s="24">
        <f>B104-K104</f>
        <v/>
      </c>
      <c r="M104" s="24">
        <f>2*Subsurface_Inputs!$C$34*F104/Subsurface_Inputs!$C$35*1000000</f>
        <v/>
      </c>
      <c r="N104" s="24">
        <f>2*Subsurface_Inputs!$C$34*I104/Subsurface_Inputs!$C$35*1000000</f>
        <v/>
      </c>
      <c r="O104" s="24">
        <f>2*Subsurface_Inputs!$C$34*K104/Subsurface_Inputs!$C$35*1000000</f>
        <v/>
      </c>
      <c r="P104" s="24">
        <f>Subsurface_Inputs!$C$37-2*Subsurface_Inputs!$C$36*(F104/1000)</f>
        <v/>
      </c>
      <c r="Q104" s="24">
        <f>Subsurface_Inputs!$C$38+Subsurface_Inputs!$C$39*H104-2*Subsurface_Inputs!$C$36*(I104/1000)</f>
        <v/>
      </c>
      <c r="R104" s="24">
        <f>Subsurface_Inputs!$C$40-2*Subsurface_Inputs!$C$36*(K104/1000)-Subsurface_Inputs!$C$41*ABS(L104-AVERAGE($L$2:$L$242))</f>
        <v/>
      </c>
      <c r="S104" s="24">
        <f>K104-AVERAGE($K$2:$K$242)</f>
        <v/>
      </c>
      <c r="T104" s="24">
        <f>K104/F104</f>
        <v/>
      </c>
      <c r="U104" s="25">
        <f>IF(H104&gt;=Subsurface_Inputs!$C$42,"Lens visible","Weak/no lens")</f>
        <v/>
      </c>
      <c r="V104" s="25">
        <f>IF(R104&gt;=W104,"Likely visible","Weak")</f>
        <v/>
      </c>
      <c r="W104" s="24">
        <f>Subsurface_Inputs!$C$43</f>
        <v/>
      </c>
      <c r="X104" s="24">
        <f>Q104-W104</f>
        <v/>
      </c>
      <c r="Y104" s="24">
        <f>R104-W104</f>
        <v/>
      </c>
      <c r="Z104" s="24">
        <f>MAX(Q104,R104)-W104</f>
        <v/>
      </c>
      <c r="AA104" s="24" t="n">
        <v>0</v>
      </c>
    </row>
    <row r="105">
      <c r="A105" s="24">
        <f>Model_Data!A105</f>
        <v/>
      </c>
      <c r="B105" s="24">
        <f>Model_Data!Y105</f>
        <v/>
      </c>
      <c r="C105" s="24">
        <f>Model_Data!X105</f>
        <v/>
      </c>
      <c r="D105" s="24">
        <f>Model_Data!B105</f>
        <v/>
      </c>
      <c r="E105" s="24">
        <f>Inputs!$C$6</f>
        <v/>
      </c>
      <c r="F105" s="24">
        <f>Subsurface_Inputs!$C$5+Subsurface_Inputs!$C$6*SIN(2*PI()*(A105+Subsurface_Inputs!$C$7)/Subsurface_Inputs!$C$8)+Subsurface_Inputs!$C$9*COS(2*PI()*A105/Subsurface_Inputs!$C$10)+Subsurface_Inputs!$C$11*(B105-AVERAGE($B$2:$B$242))</f>
        <v/>
      </c>
      <c r="G105" s="24">
        <f>B105-F105</f>
        <v/>
      </c>
      <c r="H105" s="24">
        <f>MIN(1,MAX(0,Subsurface_Inputs!$C$13*EXP(-0.5*((A105-Subsurface_Inputs!$C$14)/Subsurface_Inputs!$C$15)^2)+Subsurface_Inputs!$C$16*EXP(-0.5*((A105-Subsurface_Inputs!$C$17)/Subsurface_Inputs!$C$18)^2)))</f>
        <v/>
      </c>
      <c r="I105" s="24">
        <f>Subsurface_Inputs!$C$19+Subsurface_Inputs!$C$20*SIN(2*PI()*(A105-Subsurface_Inputs!$C$21)/Subsurface_Inputs!$C$22)-Subsurface_Inputs!$C$23*H105</f>
        <v/>
      </c>
      <c r="J105" s="24">
        <f>B105-I105</f>
        <v/>
      </c>
      <c r="K105" s="24">
        <f>Subsurface_Inputs!$C$25+Subsurface_Inputs!$C$26*SIN(2*PI()*(A105+Subsurface_Inputs!$C$27)/Subsurface_Inputs!$C$28)+Subsurface_Inputs!$C$29*COS(2*PI()*(A105-Subsurface_Inputs!$C$30)/Subsurface_Inputs!$C$31)-Subsurface_Inputs!$C$32*(B105-AVERAGE($B$2:$B$242))</f>
        <v/>
      </c>
      <c r="L105" s="24">
        <f>B105-K105</f>
        <v/>
      </c>
      <c r="M105" s="24">
        <f>2*Subsurface_Inputs!$C$34*F105/Subsurface_Inputs!$C$35*1000000</f>
        <v/>
      </c>
      <c r="N105" s="24">
        <f>2*Subsurface_Inputs!$C$34*I105/Subsurface_Inputs!$C$35*1000000</f>
        <v/>
      </c>
      <c r="O105" s="24">
        <f>2*Subsurface_Inputs!$C$34*K105/Subsurface_Inputs!$C$35*1000000</f>
        <v/>
      </c>
      <c r="P105" s="24">
        <f>Subsurface_Inputs!$C$37-2*Subsurface_Inputs!$C$36*(F105/1000)</f>
        <v/>
      </c>
      <c r="Q105" s="24">
        <f>Subsurface_Inputs!$C$38+Subsurface_Inputs!$C$39*H105-2*Subsurface_Inputs!$C$36*(I105/1000)</f>
        <v/>
      </c>
      <c r="R105" s="24">
        <f>Subsurface_Inputs!$C$40-2*Subsurface_Inputs!$C$36*(K105/1000)-Subsurface_Inputs!$C$41*ABS(L105-AVERAGE($L$2:$L$242))</f>
        <v/>
      </c>
      <c r="S105" s="24">
        <f>K105-AVERAGE($K$2:$K$242)</f>
        <v/>
      </c>
      <c r="T105" s="24">
        <f>K105/F105</f>
        <v/>
      </c>
      <c r="U105" s="25">
        <f>IF(H105&gt;=Subsurface_Inputs!$C$42,"Lens visible","Weak/no lens")</f>
        <v/>
      </c>
      <c r="V105" s="25">
        <f>IF(R105&gt;=W105,"Likely visible","Weak")</f>
        <v/>
      </c>
      <c r="W105" s="24">
        <f>Subsurface_Inputs!$C$43</f>
        <v/>
      </c>
      <c r="X105" s="24">
        <f>Q105-W105</f>
        <v/>
      </c>
      <c r="Y105" s="24">
        <f>R105-W105</f>
        <v/>
      </c>
      <c r="Z105" s="24">
        <f>MAX(Q105,R105)-W105</f>
        <v/>
      </c>
      <c r="AA105" s="24" t="n">
        <v>0</v>
      </c>
    </row>
    <row r="106">
      <c r="A106" s="24">
        <f>Model_Data!A106</f>
        <v/>
      </c>
      <c r="B106" s="24">
        <f>Model_Data!Y106</f>
        <v/>
      </c>
      <c r="C106" s="24">
        <f>Model_Data!X106</f>
        <v/>
      </c>
      <c r="D106" s="24">
        <f>Model_Data!B106</f>
        <v/>
      </c>
      <c r="E106" s="24">
        <f>Inputs!$C$6</f>
        <v/>
      </c>
      <c r="F106" s="24">
        <f>Subsurface_Inputs!$C$5+Subsurface_Inputs!$C$6*SIN(2*PI()*(A106+Subsurface_Inputs!$C$7)/Subsurface_Inputs!$C$8)+Subsurface_Inputs!$C$9*COS(2*PI()*A106/Subsurface_Inputs!$C$10)+Subsurface_Inputs!$C$11*(B106-AVERAGE($B$2:$B$242))</f>
        <v/>
      </c>
      <c r="G106" s="24">
        <f>B106-F106</f>
        <v/>
      </c>
      <c r="H106" s="24">
        <f>MIN(1,MAX(0,Subsurface_Inputs!$C$13*EXP(-0.5*((A106-Subsurface_Inputs!$C$14)/Subsurface_Inputs!$C$15)^2)+Subsurface_Inputs!$C$16*EXP(-0.5*((A106-Subsurface_Inputs!$C$17)/Subsurface_Inputs!$C$18)^2)))</f>
        <v/>
      </c>
      <c r="I106" s="24">
        <f>Subsurface_Inputs!$C$19+Subsurface_Inputs!$C$20*SIN(2*PI()*(A106-Subsurface_Inputs!$C$21)/Subsurface_Inputs!$C$22)-Subsurface_Inputs!$C$23*H106</f>
        <v/>
      </c>
      <c r="J106" s="24">
        <f>B106-I106</f>
        <v/>
      </c>
      <c r="K106" s="24">
        <f>Subsurface_Inputs!$C$25+Subsurface_Inputs!$C$26*SIN(2*PI()*(A106+Subsurface_Inputs!$C$27)/Subsurface_Inputs!$C$28)+Subsurface_Inputs!$C$29*COS(2*PI()*(A106-Subsurface_Inputs!$C$30)/Subsurface_Inputs!$C$31)-Subsurface_Inputs!$C$32*(B106-AVERAGE($B$2:$B$242))</f>
        <v/>
      </c>
      <c r="L106" s="24">
        <f>B106-K106</f>
        <v/>
      </c>
      <c r="M106" s="24">
        <f>2*Subsurface_Inputs!$C$34*F106/Subsurface_Inputs!$C$35*1000000</f>
        <v/>
      </c>
      <c r="N106" s="24">
        <f>2*Subsurface_Inputs!$C$34*I106/Subsurface_Inputs!$C$35*1000000</f>
        <v/>
      </c>
      <c r="O106" s="24">
        <f>2*Subsurface_Inputs!$C$34*K106/Subsurface_Inputs!$C$35*1000000</f>
        <v/>
      </c>
      <c r="P106" s="24">
        <f>Subsurface_Inputs!$C$37-2*Subsurface_Inputs!$C$36*(F106/1000)</f>
        <v/>
      </c>
      <c r="Q106" s="24">
        <f>Subsurface_Inputs!$C$38+Subsurface_Inputs!$C$39*H106-2*Subsurface_Inputs!$C$36*(I106/1000)</f>
        <v/>
      </c>
      <c r="R106" s="24">
        <f>Subsurface_Inputs!$C$40-2*Subsurface_Inputs!$C$36*(K106/1000)-Subsurface_Inputs!$C$41*ABS(L106-AVERAGE($L$2:$L$242))</f>
        <v/>
      </c>
      <c r="S106" s="24">
        <f>K106-AVERAGE($K$2:$K$242)</f>
        <v/>
      </c>
      <c r="T106" s="24">
        <f>K106/F106</f>
        <v/>
      </c>
      <c r="U106" s="25">
        <f>IF(H106&gt;=Subsurface_Inputs!$C$42,"Lens visible","Weak/no lens")</f>
        <v/>
      </c>
      <c r="V106" s="25">
        <f>IF(R106&gt;=W106,"Likely visible","Weak")</f>
        <v/>
      </c>
      <c r="W106" s="24">
        <f>Subsurface_Inputs!$C$43</f>
        <v/>
      </c>
      <c r="X106" s="24">
        <f>Q106-W106</f>
        <v/>
      </c>
      <c r="Y106" s="24">
        <f>R106-W106</f>
        <v/>
      </c>
      <c r="Z106" s="24">
        <f>MAX(Q106,R106)-W106</f>
        <v/>
      </c>
      <c r="AA106" s="24" t="n">
        <v>0</v>
      </c>
    </row>
    <row r="107">
      <c r="A107" s="24">
        <f>Model_Data!A107</f>
        <v/>
      </c>
      <c r="B107" s="24">
        <f>Model_Data!Y107</f>
        <v/>
      </c>
      <c r="C107" s="24">
        <f>Model_Data!X107</f>
        <v/>
      </c>
      <c r="D107" s="24">
        <f>Model_Data!B107</f>
        <v/>
      </c>
      <c r="E107" s="24">
        <f>Inputs!$C$6</f>
        <v/>
      </c>
      <c r="F107" s="24">
        <f>Subsurface_Inputs!$C$5+Subsurface_Inputs!$C$6*SIN(2*PI()*(A107+Subsurface_Inputs!$C$7)/Subsurface_Inputs!$C$8)+Subsurface_Inputs!$C$9*COS(2*PI()*A107/Subsurface_Inputs!$C$10)+Subsurface_Inputs!$C$11*(B107-AVERAGE($B$2:$B$242))</f>
        <v/>
      </c>
      <c r="G107" s="24">
        <f>B107-F107</f>
        <v/>
      </c>
      <c r="H107" s="24">
        <f>MIN(1,MAX(0,Subsurface_Inputs!$C$13*EXP(-0.5*((A107-Subsurface_Inputs!$C$14)/Subsurface_Inputs!$C$15)^2)+Subsurface_Inputs!$C$16*EXP(-0.5*((A107-Subsurface_Inputs!$C$17)/Subsurface_Inputs!$C$18)^2)))</f>
        <v/>
      </c>
      <c r="I107" s="24">
        <f>Subsurface_Inputs!$C$19+Subsurface_Inputs!$C$20*SIN(2*PI()*(A107-Subsurface_Inputs!$C$21)/Subsurface_Inputs!$C$22)-Subsurface_Inputs!$C$23*H107</f>
        <v/>
      </c>
      <c r="J107" s="24">
        <f>B107-I107</f>
        <v/>
      </c>
      <c r="K107" s="24">
        <f>Subsurface_Inputs!$C$25+Subsurface_Inputs!$C$26*SIN(2*PI()*(A107+Subsurface_Inputs!$C$27)/Subsurface_Inputs!$C$28)+Subsurface_Inputs!$C$29*COS(2*PI()*(A107-Subsurface_Inputs!$C$30)/Subsurface_Inputs!$C$31)-Subsurface_Inputs!$C$32*(B107-AVERAGE($B$2:$B$242))</f>
        <v/>
      </c>
      <c r="L107" s="24">
        <f>B107-K107</f>
        <v/>
      </c>
      <c r="M107" s="24">
        <f>2*Subsurface_Inputs!$C$34*F107/Subsurface_Inputs!$C$35*1000000</f>
        <v/>
      </c>
      <c r="N107" s="24">
        <f>2*Subsurface_Inputs!$C$34*I107/Subsurface_Inputs!$C$35*1000000</f>
        <v/>
      </c>
      <c r="O107" s="24">
        <f>2*Subsurface_Inputs!$C$34*K107/Subsurface_Inputs!$C$35*1000000</f>
        <v/>
      </c>
      <c r="P107" s="24">
        <f>Subsurface_Inputs!$C$37-2*Subsurface_Inputs!$C$36*(F107/1000)</f>
        <v/>
      </c>
      <c r="Q107" s="24">
        <f>Subsurface_Inputs!$C$38+Subsurface_Inputs!$C$39*H107-2*Subsurface_Inputs!$C$36*(I107/1000)</f>
        <v/>
      </c>
      <c r="R107" s="24">
        <f>Subsurface_Inputs!$C$40-2*Subsurface_Inputs!$C$36*(K107/1000)-Subsurface_Inputs!$C$41*ABS(L107-AVERAGE($L$2:$L$242))</f>
        <v/>
      </c>
      <c r="S107" s="24">
        <f>K107-AVERAGE($K$2:$K$242)</f>
        <v/>
      </c>
      <c r="T107" s="24">
        <f>K107/F107</f>
        <v/>
      </c>
      <c r="U107" s="25">
        <f>IF(H107&gt;=Subsurface_Inputs!$C$42,"Lens visible","Weak/no lens")</f>
        <v/>
      </c>
      <c r="V107" s="25">
        <f>IF(R107&gt;=W107,"Likely visible","Weak")</f>
        <v/>
      </c>
      <c r="W107" s="24">
        <f>Subsurface_Inputs!$C$43</f>
        <v/>
      </c>
      <c r="X107" s="24">
        <f>Q107-W107</f>
        <v/>
      </c>
      <c r="Y107" s="24">
        <f>R107-W107</f>
        <v/>
      </c>
      <c r="Z107" s="24">
        <f>MAX(Q107,R107)-W107</f>
        <v/>
      </c>
      <c r="AA107" s="24" t="n">
        <v>0</v>
      </c>
    </row>
    <row r="108">
      <c r="A108" s="24">
        <f>Model_Data!A108</f>
        <v/>
      </c>
      <c r="B108" s="24">
        <f>Model_Data!Y108</f>
        <v/>
      </c>
      <c r="C108" s="24">
        <f>Model_Data!X108</f>
        <v/>
      </c>
      <c r="D108" s="24">
        <f>Model_Data!B108</f>
        <v/>
      </c>
      <c r="E108" s="24">
        <f>Inputs!$C$6</f>
        <v/>
      </c>
      <c r="F108" s="24">
        <f>Subsurface_Inputs!$C$5+Subsurface_Inputs!$C$6*SIN(2*PI()*(A108+Subsurface_Inputs!$C$7)/Subsurface_Inputs!$C$8)+Subsurface_Inputs!$C$9*COS(2*PI()*A108/Subsurface_Inputs!$C$10)+Subsurface_Inputs!$C$11*(B108-AVERAGE($B$2:$B$242))</f>
        <v/>
      </c>
      <c r="G108" s="24">
        <f>B108-F108</f>
        <v/>
      </c>
      <c r="H108" s="24">
        <f>MIN(1,MAX(0,Subsurface_Inputs!$C$13*EXP(-0.5*((A108-Subsurface_Inputs!$C$14)/Subsurface_Inputs!$C$15)^2)+Subsurface_Inputs!$C$16*EXP(-0.5*((A108-Subsurface_Inputs!$C$17)/Subsurface_Inputs!$C$18)^2)))</f>
        <v/>
      </c>
      <c r="I108" s="24">
        <f>Subsurface_Inputs!$C$19+Subsurface_Inputs!$C$20*SIN(2*PI()*(A108-Subsurface_Inputs!$C$21)/Subsurface_Inputs!$C$22)-Subsurface_Inputs!$C$23*H108</f>
        <v/>
      </c>
      <c r="J108" s="24">
        <f>B108-I108</f>
        <v/>
      </c>
      <c r="K108" s="24">
        <f>Subsurface_Inputs!$C$25+Subsurface_Inputs!$C$26*SIN(2*PI()*(A108+Subsurface_Inputs!$C$27)/Subsurface_Inputs!$C$28)+Subsurface_Inputs!$C$29*COS(2*PI()*(A108-Subsurface_Inputs!$C$30)/Subsurface_Inputs!$C$31)-Subsurface_Inputs!$C$32*(B108-AVERAGE($B$2:$B$242))</f>
        <v/>
      </c>
      <c r="L108" s="24">
        <f>B108-K108</f>
        <v/>
      </c>
      <c r="M108" s="24">
        <f>2*Subsurface_Inputs!$C$34*F108/Subsurface_Inputs!$C$35*1000000</f>
        <v/>
      </c>
      <c r="N108" s="24">
        <f>2*Subsurface_Inputs!$C$34*I108/Subsurface_Inputs!$C$35*1000000</f>
        <v/>
      </c>
      <c r="O108" s="24">
        <f>2*Subsurface_Inputs!$C$34*K108/Subsurface_Inputs!$C$35*1000000</f>
        <v/>
      </c>
      <c r="P108" s="24">
        <f>Subsurface_Inputs!$C$37-2*Subsurface_Inputs!$C$36*(F108/1000)</f>
        <v/>
      </c>
      <c r="Q108" s="24">
        <f>Subsurface_Inputs!$C$38+Subsurface_Inputs!$C$39*H108-2*Subsurface_Inputs!$C$36*(I108/1000)</f>
        <v/>
      </c>
      <c r="R108" s="24">
        <f>Subsurface_Inputs!$C$40-2*Subsurface_Inputs!$C$36*(K108/1000)-Subsurface_Inputs!$C$41*ABS(L108-AVERAGE($L$2:$L$242))</f>
        <v/>
      </c>
      <c r="S108" s="24">
        <f>K108-AVERAGE($K$2:$K$242)</f>
        <v/>
      </c>
      <c r="T108" s="24">
        <f>K108/F108</f>
        <v/>
      </c>
      <c r="U108" s="25">
        <f>IF(H108&gt;=Subsurface_Inputs!$C$42,"Lens visible","Weak/no lens")</f>
        <v/>
      </c>
      <c r="V108" s="25">
        <f>IF(R108&gt;=W108,"Likely visible","Weak")</f>
        <v/>
      </c>
      <c r="W108" s="24">
        <f>Subsurface_Inputs!$C$43</f>
        <v/>
      </c>
      <c r="X108" s="24">
        <f>Q108-W108</f>
        <v/>
      </c>
      <c r="Y108" s="24">
        <f>R108-W108</f>
        <v/>
      </c>
      <c r="Z108" s="24">
        <f>MAX(Q108,R108)-W108</f>
        <v/>
      </c>
      <c r="AA108" s="24" t="n">
        <v>0</v>
      </c>
    </row>
    <row r="109">
      <c r="A109" s="24">
        <f>Model_Data!A109</f>
        <v/>
      </c>
      <c r="B109" s="24">
        <f>Model_Data!Y109</f>
        <v/>
      </c>
      <c r="C109" s="24">
        <f>Model_Data!X109</f>
        <v/>
      </c>
      <c r="D109" s="24">
        <f>Model_Data!B109</f>
        <v/>
      </c>
      <c r="E109" s="24">
        <f>Inputs!$C$6</f>
        <v/>
      </c>
      <c r="F109" s="24">
        <f>Subsurface_Inputs!$C$5+Subsurface_Inputs!$C$6*SIN(2*PI()*(A109+Subsurface_Inputs!$C$7)/Subsurface_Inputs!$C$8)+Subsurface_Inputs!$C$9*COS(2*PI()*A109/Subsurface_Inputs!$C$10)+Subsurface_Inputs!$C$11*(B109-AVERAGE($B$2:$B$242))</f>
        <v/>
      </c>
      <c r="G109" s="24">
        <f>B109-F109</f>
        <v/>
      </c>
      <c r="H109" s="24">
        <f>MIN(1,MAX(0,Subsurface_Inputs!$C$13*EXP(-0.5*((A109-Subsurface_Inputs!$C$14)/Subsurface_Inputs!$C$15)^2)+Subsurface_Inputs!$C$16*EXP(-0.5*((A109-Subsurface_Inputs!$C$17)/Subsurface_Inputs!$C$18)^2)))</f>
        <v/>
      </c>
      <c r="I109" s="24">
        <f>Subsurface_Inputs!$C$19+Subsurface_Inputs!$C$20*SIN(2*PI()*(A109-Subsurface_Inputs!$C$21)/Subsurface_Inputs!$C$22)-Subsurface_Inputs!$C$23*H109</f>
        <v/>
      </c>
      <c r="J109" s="24">
        <f>B109-I109</f>
        <v/>
      </c>
      <c r="K109" s="24">
        <f>Subsurface_Inputs!$C$25+Subsurface_Inputs!$C$26*SIN(2*PI()*(A109+Subsurface_Inputs!$C$27)/Subsurface_Inputs!$C$28)+Subsurface_Inputs!$C$29*COS(2*PI()*(A109-Subsurface_Inputs!$C$30)/Subsurface_Inputs!$C$31)-Subsurface_Inputs!$C$32*(B109-AVERAGE($B$2:$B$242))</f>
        <v/>
      </c>
      <c r="L109" s="24">
        <f>B109-K109</f>
        <v/>
      </c>
      <c r="M109" s="24">
        <f>2*Subsurface_Inputs!$C$34*F109/Subsurface_Inputs!$C$35*1000000</f>
        <v/>
      </c>
      <c r="N109" s="24">
        <f>2*Subsurface_Inputs!$C$34*I109/Subsurface_Inputs!$C$35*1000000</f>
        <v/>
      </c>
      <c r="O109" s="24">
        <f>2*Subsurface_Inputs!$C$34*K109/Subsurface_Inputs!$C$35*1000000</f>
        <v/>
      </c>
      <c r="P109" s="24">
        <f>Subsurface_Inputs!$C$37-2*Subsurface_Inputs!$C$36*(F109/1000)</f>
        <v/>
      </c>
      <c r="Q109" s="24">
        <f>Subsurface_Inputs!$C$38+Subsurface_Inputs!$C$39*H109-2*Subsurface_Inputs!$C$36*(I109/1000)</f>
        <v/>
      </c>
      <c r="R109" s="24">
        <f>Subsurface_Inputs!$C$40-2*Subsurface_Inputs!$C$36*(K109/1000)-Subsurface_Inputs!$C$41*ABS(L109-AVERAGE($L$2:$L$242))</f>
        <v/>
      </c>
      <c r="S109" s="24">
        <f>K109-AVERAGE($K$2:$K$242)</f>
        <v/>
      </c>
      <c r="T109" s="24">
        <f>K109/F109</f>
        <v/>
      </c>
      <c r="U109" s="25">
        <f>IF(H109&gt;=Subsurface_Inputs!$C$42,"Lens visible","Weak/no lens")</f>
        <v/>
      </c>
      <c r="V109" s="25">
        <f>IF(R109&gt;=W109,"Likely visible","Weak")</f>
        <v/>
      </c>
      <c r="W109" s="24">
        <f>Subsurface_Inputs!$C$43</f>
        <v/>
      </c>
      <c r="X109" s="24">
        <f>Q109-W109</f>
        <v/>
      </c>
      <c r="Y109" s="24">
        <f>R109-W109</f>
        <v/>
      </c>
      <c r="Z109" s="24">
        <f>MAX(Q109,R109)-W109</f>
        <v/>
      </c>
      <c r="AA109" s="24" t="n">
        <v>0</v>
      </c>
    </row>
    <row r="110">
      <c r="A110" s="24">
        <f>Model_Data!A110</f>
        <v/>
      </c>
      <c r="B110" s="24">
        <f>Model_Data!Y110</f>
        <v/>
      </c>
      <c r="C110" s="24">
        <f>Model_Data!X110</f>
        <v/>
      </c>
      <c r="D110" s="24">
        <f>Model_Data!B110</f>
        <v/>
      </c>
      <c r="E110" s="24">
        <f>Inputs!$C$6</f>
        <v/>
      </c>
      <c r="F110" s="24">
        <f>Subsurface_Inputs!$C$5+Subsurface_Inputs!$C$6*SIN(2*PI()*(A110+Subsurface_Inputs!$C$7)/Subsurface_Inputs!$C$8)+Subsurface_Inputs!$C$9*COS(2*PI()*A110/Subsurface_Inputs!$C$10)+Subsurface_Inputs!$C$11*(B110-AVERAGE($B$2:$B$242))</f>
        <v/>
      </c>
      <c r="G110" s="24">
        <f>B110-F110</f>
        <v/>
      </c>
      <c r="H110" s="24">
        <f>MIN(1,MAX(0,Subsurface_Inputs!$C$13*EXP(-0.5*((A110-Subsurface_Inputs!$C$14)/Subsurface_Inputs!$C$15)^2)+Subsurface_Inputs!$C$16*EXP(-0.5*((A110-Subsurface_Inputs!$C$17)/Subsurface_Inputs!$C$18)^2)))</f>
        <v/>
      </c>
      <c r="I110" s="24">
        <f>Subsurface_Inputs!$C$19+Subsurface_Inputs!$C$20*SIN(2*PI()*(A110-Subsurface_Inputs!$C$21)/Subsurface_Inputs!$C$22)-Subsurface_Inputs!$C$23*H110</f>
        <v/>
      </c>
      <c r="J110" s="24">
        <f>B110-I110</f>
        <v/>
      </c>
      <c r="K110" s="24">
        <f>Subsurface_Inputs!$C$25+Subsurface_Inputs!$C$26*SIN(2*PI()*(A110+Subsurface_Inputs!$C$27)/Subsurface_Inputs!$C$28)+Subsurface_Inputs!$C$29*COS(2*PI()*(A110-Subsurface_Inputs!$C$30)/Subsurface_Inputs!$C$31)-Subsurface_Inputs!$C$32*(B110-AVERAGE($B$2:$B$242))</f>
        <v/>
      </c>
      <c r="L110" s="24">
        <f>B110-K110</f>
        <v/>
      </c>
      <c r="M110" s="24">
        <f>2*Subsurface_Inputs!$C$34*F110/Subsurface_Inputs!$C$35*1000000</f>
        <v/>
      </c>
      <c r="N110" s="24">
        <f>2*Subsurface_Inputs!$C$34*I110/Subsurface_Inputs!$C$35*1000000</f>
        <v/>
      </c>
      <c r="O110" s="24">
        <f>2*Subsurface_Inputs!$C$34*K110/Subsurface_Inputs!$C$35*1000000</f>
        <v/>
      </c>
      <c r="P110" s="24">
        <f>Subsurface_Inputs!$C$37-2*Subsurface_Inputs!$C$36*(F110/1000)</f>
        <v/>
      </c>
      <c r="Q110" s="24">
        <f>Subsurface_Inputs!$C$38+Subsurface_Inputs!$C$39*H110-2*Subsurface_Inputs!$C$36*(I110/1000)</f>
        <v/>
      </c>
      <c r="R110" s="24">
        <f>Subsurface_Inputs!$C$40-2*Subsurface_Inputs!$C$36*(K110/1000)-Subsurface_Inputs!$C$41*ABS(L110-AVERAGE($L$2:$L$242))</f>
        <v/>
      </c>
      <c r="S110" s="24">
        <f>K110-AVERAGE($K$2:$K$242)</f>
        <v/>
      </c>
      <c r="T110" s="24">
        <f>K110/F110</f>
        <v/>
      </c>
      <c r="U110" s="25">
        <f>IF(H110&gt;=Subsurface_Inputs!$C$42,"Lens visible","Weak/no lens")</f>
        <v/>
      </c>
      <c r="V110" s="25">
        <f>IF(R110&gt;=W110,"Likely visible","Weak")</f>
        <v/>
      </c>
      <c r="W110" s="24">
        <f>Subsurface_Inputs!$C$43</f>
        <v/>
      </c>
      <c r="X110" s="24">
        <f>Q110-W110</f>
        <v/>
      </c>
      <c r="Y110" s="24">
        <f>R110-W110</f>
        <v/>
      </c>
      <c r="Z110" s="24">
        <f>MAX(Q110,R110)-W110</f>
        <v/>
      </c>
      <c r="AA110" s="24" t="n">
        <v>0</v>
      </c>
    </row>
    <row r="111">
      <c r="A111" s="24">
        <f>Model_Data!A111</f>
        <v/>
      </c>
      <c r="B111" s="24">
        <f>Model_Data!Y111</f>
        <v/>
      </c>
      <c r="C111" s="24">
        <f>Model_Data!X111</f>
        <v/>
      </c>
      <c r="D111" s="24">
        <f>Model_Data!B111</f>
        <v/>
      </c>
      <c r="E111" s="24">
        <f>Inputs!$C$6</f>
        <v/>
      </c>
      <c r="F111" s="24">
        <f>Subsurface_Inputs!$C$5+Subsurface_Inputs!$C$6*SIN(2*PI()*(A111+Subsurface_Inputs!$C$7)/Subsurface_Inputs!$C$8)+Subsurface_Inputs!$C$9*COS(2*PI()*A111/Subsurface_Inputs!$C$10)+Subsurface_Inputs!$C$11*(B111-AVERAGE($B$2:$B$242))</f>
        <v/>
      </c>
      <c r="G111" s="24">
        <f>B111-F111</f>
        <v/>
      </c>
      <c r="H111" s="24">
        <f>MIN(1,MAX(0,Subsurface_Inputs!$C$13*EXP(-0.5*((A111-Subsurface_Inputs!$C$14)/Subsurface_Inputs!$C$15)^2)+Subsurface_Inputs!$C$16*EXP(-0.5*((A111-Subsurface_Inputs!$C$17)/Subsurface_Inputs!$C$18)^2)))</f>
        <v/>
      </c>
      <c r="I111" s="24">
        <f>Subsurface_Inputs!$C$19+Subsurface_Inputs!$C$20*SIN(2*PI()*(A111-Subsurface_Inputs!$C$21)/Subsurface_Inputs!$C$22)-Subsurface_Inputs!$C$23*H111</f>
        <v/>
      </c>
      <c r="J111" s="24">
        <f>B111-I111</f>
        <v/>
      </c>
      <c r="K111" s="24">
        <f>Subsurface_Inputs!$C$25+Subsurface_Inputs!$C$26*SIN(2*PI()*(A111+Subsurface_Inputs!$C$27)/Subsurface_Inputs!$C$28)+Subsurface_Inputs!$C$29*COS(2*PI()*(A111-Subsurface_Inputs!$C$30)/Subsurface_Inputs!$C$31)-Subsurface_Inputs!$C$32*(B111-AVERAGE($B$2:$B$242))</f>
        <v/>
      </c>
      <c r="L111" s="24">
        <f>B111-K111</f>
        <v/>
      </c>
      <c r="M111" s="24">
        <f>2*Subsurface_Inputs!$C$34*F111/Subsurface_Inputs!$C$35*1000000</f>
        <v/>
      </c>
      <c r="N111" s="24">
        <f>2*Subsurface_Inputs!$C$34*I111/Subsurface_Inputs!$C$35*1000000</f>
        <v/>
      </c>
      <c r="O111" s="24">
        <f>2*Subsurface_Inputs!$C$34*K111/Subsurface_Inputs!$C$35*1000000</f>
        <v/>
      </c>
      <c r="P111" s="24">
        <f>Subsurface_Inputs!$C$37-2*Subsurface_Inputs!$C$36*(F111/1000)</f>
        <v/>
      </c>
      <c r="Q111" s="24">
        <f>Subsurface_Inputs!$C$38+Subsurface_Inputs!$C$39*H111-2*Subsurface_Inputs!$C$36*(I111/1000)</f>
        <v/>
      </c>
      <c r="R111" s="24">
        <f>Subsurface_Inputs!$C$40-2*Subsurface_Inputs!$C$36*(K111/1000)-Subsurface_Inputs!$C$41*ABS(L111-AVERAGE($L$2:$L$242))</f>
        <v/>
      </c>
      <c r="S111" s="24">
        <f>K111-AVERAGE($K$2:$K$242)</f>
        <v/>
      </c>
      <c r="T111" s="24">
        <f>K111/F111</f>
        <v/>
      </c>
      <c r="U111" s="25">
        <f>IF(H111&gt;=Subsurface_Inputs!$C$42,"Lens visible","Weak/no lens")</f>
        <v/>
      </c>
      <c r="V111" s="25">
        <f>IF(R111&gt;=W111,"Likely visible","Weak")</f>
        <v/>
      </c>
      <c r="W111" s="24">
        <f>Subsurface_Inputs!$C$43</f>
        <v/>
      </c>
      <c r="X111" s="24">
        <f>Q111-W111</f>
        <v/>
      </c>
      <c r="Y111" s="24">
        <f>R111-W111</f>
        <v/>
      </c>
      <c r="Z111" s="24">
        <f>MAX(Q111,R111)-W111</f>
        <v/>
      </c>
      <c r="AA111" s="24" t="n">
        <v>0</v>
      </c>
    </row>
    <row r="112">
      <c r="A112" s="24">
        <f>Model_Data!A112</f>
        <v/>
      </c>
      <c r="B112" s="24">
        <f>Model_Data!Y112</f>
        <v/>
      </c>
      <c r="C112" s="24">
        <f>Model_Data!X112</f>
        <v/>
      </c>
      <c r="D112" s="24">
        <f>Model_Data!B112</f>
        <v/>
      </c>
      <c r="E112" s="24">
        <f>Inputs!$C$6</f>
        <v/>
      </c>
      <c r="F112" s="24">
        <f>Subsurface_Inputs!$C$5+Subsurface_Inputs!$C$6*SIN(2*PI()*(A112+Subsurface_Inputs!$C$7)/Subsurface_Inputs!$C$8)+Subsurface_Inputs!$C$9*COS(2*PI()*A112/Subsurface_Inputs!$C$10)+Subsurface_Inputs!$C$11*(B112-AVERAGE($B$2:$B$242))</f>
        <v/>
      </c>
      <c r="G112" s="24">
        <f>B112-F112</f>
        <v/>
      </c>
      <c r="H112" s="24">
        <f>MIN(1,MAX(0,Subsurface_Inputs!$C$13*EXP(-0.5*((A112-Subsurface_Inputs!$C$14)/Subsurface_Inputs!$C$15)^2)+Subsurface_Inputs!$C$16*EXP(-0.5*((A112-Subsurface_Inputs!$C$17)/Subsurface_Inputs!$C$18)^2)))</f>
        <v/>
      </c>
      <c r="I112" s="24">
        <f>Subsurface_Inputs!$C$19+Subsurface_Inputs!$C$20*SIN(2*PI()*(A112-Subsurface_Inputs!$C$21)/Subsurface_Inputs!$C$22)-Subsurface_Inputs!$C$23*H112</f>
        <v/>
      </c>
      <c r="J112" s="24">
        <f>B112-I112</f>
        <v/>
      </c>
      <c r="K112" s="24">
        <f>Subsurface_Inputs!$C$25+Subsurface_Inputs!$C$26*SIN(2*PI()*(A112+Subsurface_Inputs!$C$27)/Subsurface_Inputs!$C$28)+Subsurface_Inputs!$C$29*COS(2*PI()*(A112-Subsurface_Inputs!$C$30)/Subsurface_Inputs!$C$31)-Subsurface_Inputs!$C$32*(B112-AVERAGE($B$2:$B$242))</f>
        <v/>
      </c>
      <c r="L112" s="24">
        <f>B112-K112</f>
        <v/>
      </c>
      <c r="M112" s="24">
        <f>2*Subsurface_Inputs!$C$34*F112/Subsurface_Inputs!$C$35*1000000</f>
        <v/>
      </c>
      <c r="N112" s="24">
        <f>2*Subsurface_Inputs!$C$34*I112/Subsurface_Inputs!$C$35*1000000</f>
        <v/>
      </c>
      <c r="O112" s="24">
        <f>2*Subsurface_Inputs!$C$34*K112/Subsurface_Inputs!$C$35*1000000</f>
        <v/>
      </c>
      <c r="P112" s="24">
        <f>Subsurface_Inputs!$C$37-2*Subsurface_Inputs!$C$36*(F112/1000)</f>
        <v/>
      </c>
      <c r="Q112" s="24">
        <f>Subsurface_Inputs!$C$38+Subsurface_Inputs!$C$39*H112-2*Subsurface_Inputs!$C$36*(I112/1000)</f>
        <v/>
      </c>
      <c r="R112" s="24">
        <f>Subsurface_Inputs!$C$40-2*Subsurface_Inputs!$C$36*(K112/1000)-Subsurface_Inputs!$C$41*ABS(L112-AVERAGE($L$2:$L$242))</f>
        <v/>
      </c>
      <c r="S112" s="24">
        <f>K112-AVERAGE($K$2:$K$242)</f>
        <v/>
      </c>
      <c r="T112" s="24">
        <f>K112/F112</f>
        <v/>
      </c>
      <c r="U112" s="25">
        <f>IF(H112&gt;=Subsurface_Inputs!$C$42,"Lens visible","Weak/no lens")</f>
        <v/>
      </c>
      <c r="V112" s="25">
        <f>IF(R112&gt;=W112,"Likely visible","Weak")</f>
        <v/>
      </c>
      <c r="W112" s="24">
        <f>Subsurface_Inputs!$C$43</f>
        <v/>
      </c>
      <c r="X112" s="24">
        <f>Q112-W112</f>
        <v/>
      </c>
      <c r="Y112" s="24">
        <f>R112-W112</f>
        <v/>
      </c>
      <c r="Z112" s="24">
        <f>MAX(Q112,R112)-W112</f>
        <v/>
      </c>
      <c r="AA112" s="24" t="n">
        <v>0</v>
      </c>
    </row>
    <row r="113">
      <c r="A113" s="24">
        <f>Model_Data!A113</f>
        <v/>
      </c>
      <c r="B113" s="24">
        <f>Model_Data!Y113</f>
        <v/>
      </c>
      <c r="C113" s="24">
        <f>Model_Data!X113</f>
        <v/>
      </c>
      <c r="D113" s="24">
        <f>Model_Data!B113</f>
        <v/>
      </c>
      <c r="E113" s="24">
        <f>Inputs!$C$6</f>
        <v/>
      </c>
      <c r="F113" s="24">
        <f>Subsurface_Inputs!$C$5+Subsurface_Inputs!$C$6*SIN(2*PI()*(A113+Subsurface_Inputs!$C$7)/Subsurface_Inputs!$C$8)+Subsurface_Inputs!$C$9*COS(2*PI()*A113/Subsurface_Inputs!$C$10)+Subsurface_Inputs!$C$11*(B113-AVERAGE($B$2:$B$242))</f>
        <v/>
      </c>
      <c r="G113" s="24">
        <f>B113-F113</f>
        <v/>
      </c>
      <c r="H113" s="24">
        <f>MIN(1,MAX(0,Subsurface_Inputs!$C$13*EXP(-0.5*((A113-Subsurface_Inputs!$C$14)/Subsurface_Inputs!$C$15)^2)+Subsurface_Inputs!$C$16*EXP(-0.5*((A113-Subsurface_Inputs!$C$17)/Subsurface_Inputs!$C$18)^2)))</f>
        <v/>
      </c>
      <c r="I113" s="24">
        <f>Subsurface_Inputs!$C$19+Subsurface_Inputs!$C$20*SIN(2*PI()*(A113-Subsurface_Inputs!$C$21)/Subsurface_Inputs!$C$22)-Subsurface_Inputs!$C$23*H113</f>
        <v/>
      </c>
      <c r="J113" s="24">
        <f>B113-I113</f>
        <v/>
      </c>
      <c r="K113" s="24">
        <f>Subsurface_Inputs!$C$25+Subsurface_Inputs!$C$26*SIN(2*PI()*(A113+Subsurface_Inputs!$C$27)/Subsurface_Inputs!$C$28)+Subsurface_Inputs!$C$29*COS(2*PI()*(A113-Subsurface_Inputs!$C$30)/Subsurface_Inputs!$C$31)-Subsurface_Inputs!$C$32*(B113-AVERAGE($B$2:$B$242))</f>
        <v/>
      </c>
      <c r="L113" s="24">
        <f>B113-K113</f>
        <v/>
      </c>
      <c r="M113" s="24">
        <f>2*Subsurface_Inputs!$C$34*F113/Subsurface_Inputs!$C$35*1000000</f>
        <v/>
      </c>
      <c r="N113" s="24">
        <f>2*Subsurface_Inputs!$C$34*I113/Subsurface_Inputs!$C$35*1000000</f>
        <v/>
      </c>
      <c r="O113" s="24">
        <f>2*Subsurface_Inputs!$C$34*K113/Subsurface_Inputs!$C$35*1000000</f>
        <v/>
      </c>
      <c r="P113" s="24">
        <f>Subsurface_Inputs!$C$37-2*Subsurface_Inputs!$C$36*(F113/1000)</f>
        <v/>
      </c>
      <c r="Q113" s="24">
        <f>Subsurface_Inputs!$C$38+Subsurface_Inputs!$C$39*H113-2*Subsurface_Inputs!$C$36*(I113/1000)</f>
        <v/>
      </c>
      <c r="R113" s="24">
        <f>Subsurface_Inputs!$C$40-2*Subsurface_Inputs!$C$36*(K113/1000)-Subsurface_Inputs!$C$41*ABS(L113-AVERAGE($L$2:$L$242))</f>
        <v/>
      </c>
      <c r="S113" s="24">
        <f>K113-AVERAGE($K$2:$K$242)</f>
        <v/>
      </c>
      <c r="T113" s="24">
        <f>K113/F113</f>
        <v/>
      </c>
      <c r="U113" s="25">
        <f>IF(H113&gt;=Subsurface_Inputs!$C$42,"Lens visible","Weak/no lens")</f>
        <v/>
      </c>
      <c r="V113" s="25">
        <f>IF(R113&gt;=W113,"Likely visible","Weak")</f>
        <v/>
      </c>
      <c r="W113" s="24">
        <f>Subsurface_Inputs!$C$43</f>
        <v/>
      </c>
      <c r="X113" s="24">
        <f>Q113-W113</f>
        <v/>
      </c>
      <c r="Y113" s="24">
        <f>R113-W113</f>
        <v/>
      </c>
      <c r="Z113" s="24">
        <f>MAX(Q113,R113)-W113</f>
        <v/>
      </c>
      <c r="AA113" s="24" t="n">
        <v>0</v>
      </c>
    </row>
    <row r="114">
      <c r="A114" s="24">
        <f>Model_Data!A114</f>
        <v/>
      </c>
      <c r="B114" s="24">
        <f>Model_Data!Y114</f>
        <v/>
      </c>
      <c r="C114" s="24">
        <f>Model_Data!X114</f>
        <v/>
      </c>
      <c r="D114" s="24">
        <f>Model_Data!B114</f>
        <v/>
      </c>
      <c r="E114" s="24">
        <f>Inputs!$C$6</f>
        <v/>
      </c>
      <c r="F114" s="24">
        <f>Subsurface_Inputs!$C$5+Subsurface_Inputs!$C$6*SIN(2*PI()*(A114+Subsurface_Inputs!$C$7)/Subsurface_Inputs!$C$8)+Subsurface_Inputs!$C$9*COS(2*PI()*A114/Subsurface_Inputs!$C$10)+Subsurface_Inputs!$C$11*(B114-AVERAGE($B$2:$B$242))</f>
        <v/>
      </c>
      <c r="G114" s="24">
        <f>B114-F114</f>
        <v/>
      </c>
      <c r="H114" s="24">
        <f>MIN(1,MAX(0,Subsurface_Inputs!$C$13*EXP(-0.5*((A114-Subsurface_Inputs!$C$14)/Subsurface_Inputs!$C$15)^2)+Subsurface_Inputs!$C$16*EXP(-0.5*((A114-Subsurface_Inputs!$C$17)/Subsurface_Inputs!$C$18)^2)))</f>
        <v/>
      </c>
      <c r="I114" s="24">
        <f>Subsurface_Inputs!$C$19+Subsurface_Inputs!$C$20*SIN(2*PI()*(A114-Subsurface_Inputs!$C$21)/Subsurface_Inputs!$C$22)-Subsurface_Inputs!$C$23*H114</f>
        <v/>
      </c>
      <c r="J114" s="24">
        <f>B114-I114</f>
        <v/>
      </c>
      <c r="K114" s="24">
        <f>Subsurface_Inputs!$C$25+Subsurface_Inputs!$C$26*SIN(2*PI()*(A114+Subsurface_Inputs!$C$27)/Subsurface_Inputs!$C$28)+Subsurface_Inputs!$C$29*COS(2*PI()*(A114-Subsurface_Inputs!$C$30)/Subsurface_Inputs!$C$31)-Subsurface_Inputs!$C$32*(B114-AVERAGE($B$2:$B$242))</f>
        <v/>
      </c>
      <c r="L114" s="24">
        <f>B114-K114</f>
        <v/>
      </c>
      <c r="M114" s="24">
        <f>2*Subsurface_Inputs!$C$34*F114/Subsurface_Inputs!$C$35*1000000</f>
        <v/>
      </c>
      <c r="N114" s="24">
        <f>2*Subsurface_Inputs!$C$34*I114/Subsurface_Inputs!$C$35*1000000</f>
        <v/>
      </c>
      <c r="O114" s="24">
        <f>2*Subsurface_Inputs!$C$34*K114/Subsurface_Inputs!$C$35*1000000</f>
        <v/>
      </c>
      <c r="P114" s="24">
        <f>Subsurface_Inputs!$C$37-2*Subsurface_Inputs!$C$36*(F114/1000)</f>
        <v/>
      </c>
      <c r="Q114" s="24">
        <f>Subsurface_Inputs!$C$38+Subsurface_Inputs!$C$39*H114-2*Subsurface_Inputs!$C$36*(I114/1000)</f>
        <v/>
      </c>
      <c r="R114" s="24">
        <f>Subsurface_Inputs!$C$40-2*Subsurface_Inputs!$C$36*(K114/1000)-Subsurface_Inputs!$C$41*ABS(L114-AVERAGE($L$2:$L$242))</f>
        <v/>
      </c>
      <c r="S114" s="24">
        <f>K114-AVERAGE($K$2:$K$242)</f>
        <v/>
      </c>
      <c r="T114" s="24">
        <f>K114/F114</f>
        <v/>
      </c>
      <c r="U114" s="25">
        <f>IF(H114&gt;=Subsurface_Inputs!$C$42,"Lens visible","Weak/no lens")</f>
        <v/>
      </c>
      <c r="V114" s="25">
        <f>IF(R114&gt;=W114,"Likely visible","Weak")</f>
        <v/>
      </c>
      <c r="W114" s="24">
        <f>Subsurface_Inputs!$C$43</f>
        <v/>
      </c>
      <c r="X114" s="24">
        <f>Q114-W114</f>
        <v/>
      </c>
      <c r="Y114" s="24">
        <f>R114-W114</f>
        <v/>
      </c>
      <c r="Z114" s="24">
        <f>MAX(Q114,R114)-W114</f>
        <v/>
      </c>
      <c r="AA114" s="24" t="n">
        <v>0</v>
      </c>
    </row>
    <row r="115">
      <c r="A115" s="24">
        <f>Model_Data!A115</f>
        <v/>
      </c>
      <c r="B115" s="24">
        <f>Model_Data!Y115</f>
        <v/>
      </c>
      <c r="C115" s="24">
        <f>Model_Data!X115</f>
        <v/>
      </c>
      <c r="D115" s="24">
        <f>Model_Data!B115</f>
        <v/>
      </c>
      <c r="E115" s="24">
        <f>Inputs!$C$6</f>
        <v/>
      </c>
      <c r="F115" s="24">
        <f>Subsurface_Inputs!$C$5+Subsurface_Inputs!$C$6*SIN(2*PI()*(A115+Subsurface_Inputs!$C$7)/Subsurface_Inputs!$C$8)+Subsurface_Inputs!$C$9*COS(2*PI()*A115/Subsurface_Inputs!$C$10)+Subsurface_Inputs!$C$11*(B115-AVERAGE($B$2:$B$242))</f>
        <v/>
      </c>
      <c r="G115" s="24">
        <f>B115-F115</f>
        <v/>
      </c>
      <c r="H115" s="24">
        <f>MIN(1,MAX(0,Subsurface_Inputs!$C$13*EXP(-0.5*((A115-Subsurface_Inputs!$C$14)/Subsurface_Inputs!$C$15)^2)+Subsurface_Inputs!$C$16*EXP(-0.5*((A115-Subsurface_Inputs!$C$17)/Subsurface_Inputs!$C$18)^2)))</f>
        <v/>
      </c>
      <c r="I115" s="24">
        <f>Subsurface_Inputs!$C$19+Subsurface_Inputs!$C$20*SIN(2*PI()*(A115-Subsurface_Inputs!$C$21)/Subsurface_Inputs!$C$22)-Subsurface_Inputs!$C$23*H115</f>
        <v/>
      </c>
      <c r="J115" s="24">
        <f>B115-I115</f>
        <v/>
      </c>
      <c r="K115" s="24">
        <f>Subsurface_Inputs!$C$25+Subsurface_Inputs!$C$26*SIN(2*PI()*(A115+Subsurface_Inputs!$C$27)/Subsurface_Inputs!$C$28)+Subsurface_Inputs!$C$29*COS(2*PI()*(A115-Subsurface_Inputs!$C$30)/Subsurface_Inputs!$C$31)-Subsurface_Inputs!$C$32*(B115-AVERAGE($B$2:$B$242))</f>
        <v/>
      </c>
      <c r="L115" s="24">
        <f>B115-K115</f>
        <v/>
      </c>
      <c r="M115" s="24">
        <f>2*Subsurface_Inputs!$C$34*F115/Subsurface_Inputs!$C$35*1000000</f>
        <v/>
      </c>
      <c r="N115" s="24">
        <f>2*Subsurface_Inputs!$C$34*I115/Subsurface_Inputs!$C$35*1000000</f>
        <v/>
      </c>
      <c r="O115" s="24">
        <f>2*Subsurface_Inputs!$C$34*K115/Subsurface_Inputs!$C$35*1000000</f>
        <v/>
      </c>
      <c r="P115" s="24">
        <f>Subsurface_Inputs!$C$37-2*Subsurface_Inputs!$C$36*(F115/1000)</f>
        <v/>
      </c>
      <c r="Q115" s="24">
        <f>Subsurface_Inputs!$C$38+Subsurface_Inputs!$C$39*H115-2*Subsurface_Inputs!$C$36*(I115/1000)</f>
        <v/>
      </c>
      <c r="R115" s="24">
        <f>Subsurface_Inputs!$C$40-2*Subsurface_Inputs!$C$36*(K115/1000)-Subsurface_Inputs!$C$41*ABS(L115-AVERAGE($L$2:$L$242))</f>
        <v/>
      </c>
      <c r="S115" s="24">
        <f>K115-AVERAGE($K$2:$K$242)</f>
        <v/>
      </c>
      <c r="T115" s="24">
        <f>K115/F115</f>
        <v/>
      </c>
      <c r="U115" s="25">
        <f>IF(H115&gt;=Subsurface_Inputs!$C$42,"Lens visible","Weak/no lens")</f>
        <v/>
      </c>
      <c r="V115" s="25">
        <f>IF(R115&gt;=W115,"Likely visible","Weak")</f>
        <v/>
      </c>
      <c r="W115" s="24">
        <f>Subsurface_Inputs!$C$43</f>
        <v/>
      </c>
      <c r="X115" s="24">
        <f>Q115-W115</f>
        <v/>
      </c>
      <c r="Y115" s="24">
        <f>R115-W115</f>
        <v/>
      </c>
      <c r="Z115" s="24">
        <f>MAX(Q115,R115)-W115</f>
        <v/>
      </c>
      <c r="AA115" s="24" t="n">
        <v>0</v>
      </c>
    </row>
    <row r="116">
      <c r="A116" s="24">
        <f>Model_Data!A116</f>
        <v/>
      </c>
      <c r="B116" s="24">
        <f>Model_Data!Y116</f>
        <v/>
      </c>
      <c r="C116" s="24">
        <f>Model_Data!X116</f>
        <v/>
      </c>
      <c r="D116" s="24">
        <f>Model_Data!B116</f>
        <v/>
      </c>
      <c r="E116" s="24">
        <f>Inputs!$C$6</f>
        <v/>
      </c>
      <c r="F116" s="24">
        <f>Subsurface_Inputs!$C$5+Subsurface_Inputs!$C$6*SIN(2*PI()*(A116+Subsurface_Inputs!$C$7)/Subsurface_Inputs!$C$8)+Subsurface_Inputs!$C$9*COS(2*PI()*A116/Subsurface_Inputs!$C$10)+Subsurface_Inputs!$C$11*(B116-AVERAGE($B$2:$B$242))</f>
        <v/>
      </c>
      <c r="G116" s="24">
        <f>B116-F116</f>
        <v/>
      </c>
      <c r="H116" s="24">
        <f>MIN(1,MAX(0,Subsurface_Inputs!$C$13*EXP(-0.5*((A116-Subsurface_Inputs!$C$14)/Subsurface_Inputs!$C$15)^2)+Subsurface_Inputs!$C$16*EXP(-0.5*((A116-Subsurface_Inputs!$C$17)/Subsurface_Inputs!$C$18)^2)))</f>
        <v/>
      </c>
      <c r="I116" s="24">
        <f>Subsurface_Inputs!$C$19+Subsurface_Inputs!$C$20*SIN(2*PI()*(A116-Subsurface_Inputs!$C$21)/Subsurface_Inputs!$C$22)-Subsurface_Inputs!$C$23*H116</f>
        <v/>
      </c>
      <c r="J116" s="24">
        <f>B116-I116</f>
        <v/>
      </c>
      <c r="K116" s="24">
        <f>Subsurface_Inputs!$C$25+Subsurface_Inputs!$C$26*SIN(2*PI()*(A116+Subsurface_Inputs!$C$27)/Subsurface_Inputs!$C$28)+Subsurface_Inputs!$C$29*COS(2*PI()*(A116-Subsurface_Inputs!$C$30)/Subsurface_Inputs!$C$31)-Subsurface_Inputs!$C$32*(B116-AVERAGE($B$2:$B$242))</f>
        <v/>
      </c>
      <c r="L116" s="24">
        <f>B116-K116</f>
        <v/>
      </c>
      <c r="M116" s="24">
        <f>2*Subsurface_Inputs!$C$34*F116/Subsurface_Inputs!$C$35*1000000</f>
        <v/>
      </c>
      <c r="N116" s="24">
        <f>2*Subsurface_Inputs!$C$34*I116/Subsurface_Inputs!$C$35*1000000</f>
        <v/>
      </c>
      <c r="O116" s="24">
        <f>2*Subsurface_Inputs!$C$34*K116/Subsurface_Inputs!$C$35*1000000</f>
        <v/>
      </c>
      <c r="P116" s="24">
        <f>Subsurface_Inputs!$C$37-2*Subsurface_Inputs!$C$36*(F116/1000)</f>
        <v/>
      </c>
      <c r="Q116" s="24">
        <f>Subsurface_Inputs!$C$38+Subsurface_Inputs!$C$39*H116-2*Subsurface_Inputs!$C$36*(I116/1000)</f>
        <v/>
      </c>
      <c r="R116" s="24">
        <f>Subsurface_Inputs!$C$40-2*Subsurface_Inputs!$C$36*(K116/1000)-Subsurface_Inputs!$C$41*ABS(L116-AVERAGE($L$2:$L$242))</f>
        <v/>
      </c>
      <c r="S116" s="24">
        <f>K116-AVERAGE($K$2:$K$242)</f>
        <v/>
      </c>
      <c r="T116" s="24">
        <f>K116/F116</f>
        <v/>
      </c>
      <c r="U116" s="25">
        <f>IF(H116&gt;=Subsurface_Inputs!$C$42,"Lens visible","Weak/no lens")</f>
        <v/>
      </c>
      <c r="V116" s="25">
        <f>IF(R116&gt;=W116,"Likely visible","Weak")</f>
        <v/>
      </c>
      <c r="W116" s="24">
        <f>Subsurface_Inputs!$C$43</f>
        <v/>
      </c>
      <c r="X116" s="24">
        <f>Q116-W116</f>
        <v/>
      </c>
      <c r="Y116" s="24">
        <f>R116-W116</f>
        <v/>
      </c>
      <c r="Z116" s="24">
        <f>MAX(Q116,R116)-W116</f>
        <v/>
      </c>
      <c r="AA116" s="24" t="n">
        <v>0</v>
      </c>
    </row>
    <row r="117">
      <c r="A117" s="24">
        <f>Model_Data!A117</f>
        <v/>
      </c>
      <c r="B117" s="24">
        <f>Model_Data!Y117</f>
        <v/>
      </c>
      <c r="C117" s="24">
        <f>Model_Data!X117</f>
        <v/>
      </c>
      <c r="D117" s="24">
        <f>Model_Data!B117</f>
        <v/>
      </c>
      <c r="E117" s="24">
        <f>Inputs!$C$6</f>
        <v/>
      </c>
      <c r="F117" s="24">
        <f>Subsurface_Inputs!$C$5+Subsurface_Inputs!$C$6*SIN(2*PI()*(A117+Subsurface_Inputs!$C$7)/Subsurface_Inputs!$C$8)+Subsurface_Inputs!$C$9*COS(2*PI()*A117/Subsurface_Inputs!$C$10)+Subsurface_Inputs!$C$11*(B117-AVERAGE($B$2:$B$242))</f>
        <v/>
      </c>
      <c r="G117" s="24">
        <f>B117-F117</f>
        <v/>
      </c>
      <c r="H117" s="24">
        <f>MIN(1,MAX(0,Subsurface_Inputs!$C$13*EXP(-0.5*((A117-Subsurface_Inputs!$C$14)/Subsurface_Inputs!$C$15)^2)+Subsurface_Inputs!$C$16*EXP(-0.5*((A117-Subsurface_Inputs!$C$17)/Subsurface_Inputs!$C$18)^2)))</f>
        <v/>
      </c>
      <c r="I117" s="24">
        <f>Subsurface_Inputs!$C$19+Subsurface_Inputs!$C$20*SIN(2*PI()*(A117-Subsurface_Inputs!$C$21)/Subsurface_Inputs!$C$22)-Subsurface_Inputs!$C$23*H117</f>
        <v/>
      </c>
      <c r="J117" s="24">
        <f>B117-I117</f>
        <v/>
      </c>
      <c r="K117" s="24">
        <f>Subsurface_Inputs!$C$25+Subsurface_Inputs!$C$26*SIN(2*PI()*(A117+Subsurface_Inputs!$C$27)/Subsurface_Inputs!$C$28)+Subsurface_Inputs!$C$29*COS(2*PI()*(A117-Subsurface_Inputs!$C$30)/Subsurface_Inputs!$C$31)-Subsurface_Inputs!$C$32*(B117-AVERAGE($B$2:$B$242))</f>
        <v/>
      </c>
      <c r="L117" s="24">
        <f>B117-K117</f>
        <v/>
      </c>
      <c r="M117" s="24">
        <f>2*Subsurface_Inputs!$C$34*F117/Subsurface_Inputs!$C$35*1000000</f>
        <v/>
      </c>
      <c r="N117" s="24">
        <f>2*Subsurface_Inputs!$C$34*I117/Subsurface_Inputs!$C$35*1000000</f>
        <v/>
      </c>
      <c r="O117" s="24">
        <f>2*Subsurface_Inputs!$C$34*K117/Subsurface_Inputs!$C$35*1000000</f>
        <v/>
      </c>
      <c r="P117" s="24">
        <f>Subsurface_Inputs!$C$37-2*Subsurface_Inputs!$C$36*(F117/1000)</f>
        <v/>
      </c>
      <c r="Q117" s="24">
        <f>Subsurface_Inputs!$C$38+Subsurface_Inputs!$C$39*H117-2*Subsurface_Inputs!$C$36*(I117/1000)</f>
        <v/>
      </c>
      <c r="R117" s="24">
        <f>Subsurface_Inputs!$C$40-2*Subsurface_Inputs!$C$36*(K117/1000)-Subsurface_Inputs!$C$41*ABS(L117-AVERAGE($L$2:$L$242))</f>
        <v/>
      </c>
      <c r="S117" s="24">
        <f>K117-AVERAGE($K$2:$K$242)</f>
        <v/>
      </c>
      <c r="T117" s="24">
        <f>K117/F117</f>
        <v/>
      </c>
      <c r="U117" s="25">
        <f>IF(H117&gt;=Subsurface_Inputs!$C$42,"Lens visible","Weak/no lens")</f>
        <v/>
      </c>
      <c r="V117" s="25">
        <f>IF(R117&gt;=W117,"Likely visible","Weak")</f>
        <v/>
      </c>
      <c r="W117" s="24">
        <f>Subsurface_Inputs!$C$43</f>
        <v/>
      </c>
      <c r="X117" s="24">
        <f>Q117-W117</f>
        <v/>
      </c>
      <c r="Y117" s="24">
        <f>R117-W117</f>
        <v/>
      </c>
      <c r="Z117" s="24">
        <f>MAX(Q117,R117)-W117</f>
        <v/>
      </c>
      <c r="AA117" s="24" t="n">
        <v>0</v>
      </c>
    </row>
    <row r="118">
      <c r="A118" s="24">
        <f>Model_Data!A118</f>
        <v/>
      </c>
      <c r="B118" s="24">
        <f>Model_Data!Y118</f>
        <v/>
      </c>
      <c r="C118" s="24">
        <f>Model_Data!X118</f>
        <v/>
      </c>
      <c r="D118" s="24">
        <f>Model_Data!B118</f>
        <v/>
      </c>
      <c r="E118" s="24">
        <f>Inputs!$C$6</f>
        <v/>
      </c>
      <c r="F118" s="24">
        <f>Subsurface_Inputs!$C$5+Subsurface_Inputs!$C$6*SIN(2*PI()*(A118+Subsurface_Inputs!$C$7)/Subsurface_Inputs!$C$8)+Subsurface_Inputs!$C$9*COS(2*PI()*A118/Subsurface_Inputs!$C$10)+Subsurface_Inputs!$C$11*(B118-AVERAGE($B$2:$B$242))</f>
        <v/>
      </c>
      <c r="G118" s="24">
        <f>B118-F118</f>
        <v/>
      </c>
      <c r="H118" s="24">
        <f>MIN(1,MAX(0,Subsurface_Inputs!$C$13*EXP(-0.5*((A118-Subsurface_Inputs!$C$14)/Subsurface_Inputs!$C$15)^2)+Subsurface_Inputs!$C$16*EXP(-0.5*((A118-Subsurface_Inputs!$C$17)/Subsurface_Inputs!$C$18)^2)))</f>
        <v/>
      </c>
      <c r="I118" s="24">
        <f>Subsurface_Inputs!$C$19+Subsurface_Inputs!$C$20*SIN(2*PI()*(A118-Subsurface_Inputs!$C$21)/Subsurface_Inputs!$C$22)-Subsurface_Inputs!$C$23*H118</f>
        <v/>
      </c>
      <c r="J118" s="24">
        <f>B118-I118</f>
        <v/>
      </c>
      <c r="K118" s="24">
        <f>Subsurface_Inputs!$C$25+Subsurface_Inputs!$C$26*SIN(2*PI()*(A118+Subsurface_Inputs!$C$27)/Subsurface_Inputs!$C$28)+Subsurface_Inputs!$C$29*COS(2*PI()*(A118-Subsurface_Inputs!$C$30)/Subsurface_Inputs!$C$31)-Subsurface_Inputs!$C$32*(B118-AVERAGE($B$2:$B$242))</f>
        <v/>
      </c>
      <c r="L118" s="24">
        <f>B118-K118</f>
        <v/>
      </c>
      <c r="M118" s="24">
        <f>2*Subsurface_Inputs!$C$34*F118/Subsurface_Inputs!$C$35*1000000</f>
        <v/>
      </c>
      <c r="N118" s="24">
        <f>2*Subsurface_Inputs!$C$34*I118/Subsurface_Inputs!$C$35*1000000</f>
        <v/>
      </c>
      <c r="O118" s="24">
        <f>2*Subsurface_Inputs!$C$34*K118/Subsurface_Inputs!$C$35*1000000</f>
        <v/>
      </c>
      <c r="P118" s="24">
        <f>Subsurface_Inputs!$C$37-2*Subsurface_Inputs!$C$36*(F118/1000)</f>
        <v/>
      </c>
      <c r="Q118" s="24">
        <f>Subsurface_Inputs!$C$38+Subsurface_Inputs!$C$39*H118-2*Subsurface_Inputs!$C$36*(I118/1000)</f>
        <v/>
      </c>
      <c r="R118" s="24">
        <f>Subsurface_Inputs!$C$40-2*Subsurface_Inputs!$C$36*(K118/1000)-Subsurface_Inputs!$C$41*ABS(L118-AVERAGE($L$2:$L$242))</f>
        <v/>
      </c>
      <c r="S118" s="24">
        <f>K118-AVERAGE($K$2:$K$242)</f>
        <v/>
      </c>
      <c r="T118" s="24">
        <f>K118/F118</f>
        <v/>
      </c>
      <c r="U118" s="25">
        <f>IF(H118&gt;=Subsurface_Inputs!$C$42,"Lens visible","Weak/no lens")</f>
        <v/>
      </c>
      <c r="V118" s="25">
        <f>IF(R118&gt;=W118,"Likely visible","Weak")</f>
        <v/>
      </c>
      <c r="W118" s="24">
        <f>Subsurface_Inputs!$C$43</f>
        <v/>
      </c>
      <c r="X118" s="24">
        <f>Q118-W118</f>
        <v/>
      </c>
      <c r="Y118" s="24">
        <f>R118-W118</f>
        <v/>
      </c>
      <c r="Z118" s="24">
        <f>MAX(Q118,R118)-W118</f>
        <v/>
      </c>
      <c r="AA118" s="24" t="n">
        <v>0</v>
      </c>
    </row>
    <row r="119">
      <c r="A119" s="24">
        <f>Model_Data!A119</f>
        <v/>
      </c>
      <c r="B119" s="24">
        <f>Model_Data!Y119</f>
        <v/>
      </c>
      <c r="C119" s="24">
        <f>Model_Data!X119</f>
        <v/>
      </c>
      <c r="D119" s="24">
        <f>Model_Data!B119</f>
        <v/>
      </c>
      <c r="E119" s="24">
        <f>Inputs!$C$6</f>
        <v/>
      </c>
      <c r="F119" s="24">
        <f>Subsurface_Inputs!$C$5+Subsurface_Inputs!$C$6*SIN(2*PI()*(A119+Subsurface_Inputs!$C$7)/Subsurface_Inputs!$C$8)+Subsurface_Inputs!$C$9*COS(2*PI()*A119/Subsurface_Inputs!$C$10)+Subsurface_Inputs!$C$11*(B119-AVERAGE($B$2:$B$242))</f>
        <v/>
      </c>
      <c r="G119" s="24">
        <f>B119-F119</f>
        <v/>
      </c>
      <c r="H119" s="24">
        <f>MIN(1,MAX(0,Subsurface_Inputs!$C$13*EXP(-0.5*((A119-Subsurface_Inputs!$C$14)/Subsurface_Inputs!$C$15)^2)+Subsurface_Inputs!$C$16*EXP(-0.5*((A119-Subsurface_Inputs!$C$17)/Subsurface_Inputs!$C$18)^2)))</f>
        <v/>
      </c>
      <c r="I119" s="24">
        <f>Subsurface_Inputs!$C$19+Subsurface_Inputs!$C$20*SIN(2*PI()*(A119-Subsurface_Inputs!$C$21)/Subsurface_Inputs!$C$22)-Subsurface_Inputs!$C$23*H119</f>
        <v/>
      </c>
      <c r="J119" s="24">
        <f>B119-I119</f>
        <v/>
      </c>
      <c r="K119" s="24">
        <f>Subsurface_Inputs!$C$25+Subsurface_Inputs!$C$26*SIN(2*PI()*(A119+Subsurface_Inputs!$C$27)/Subsurface_Inputs!$C$28)+Subsurface_Inputs!$C$29*COS(2*PI()*(A119-Subsurface_Inputs!$C$30)/Subsurface_Inputs!$C$31)-Subsurface_Inputs!$C$32*(B119-AVERAGE($B$2:$B$242))</f>
        <v/>
      </c>
      <c r="L119" s="24">
        <f>B119-K119</f>
        <v/>
      </c>
      <c r="M119" s="24">
        <f>2*Subsurface_Inputs!$C$34*F119/Subsurface_Inputs!$C$35*1000000</f>
        <v/>
      </c>
      <c r="N119" s="24">
        <f>2*Subsurface_Inputs!$C$34*I119/Subsurface_Inputs!$C$35*1000000</f>
        <v/>
      </c>
      <c r="O119" s="24">
        <f>2*Subsurface_Inputs!$C$34*K119/Subsurface_Inputs!$C$35*1000000</f>
        <v/>
      </c>
      <c r="P119" s="24">
        <f>Subsurface_Inputs!$C$37-2*Subsurface_Inputs!$C$36*(F119/1000)</f>
        <v/>
      </c>
      <c r="Q119" s="24">
        <f>Subsurface_Inputs!$C$38+Subsurface_Inputs!$C$39*H119-2*Subsurface_Inputs!$C$36*(I119/1000)</f>
        <v/>
      </c>
      <c r="R119" s="24">
        <f>Subsurface_Inputs!$C$40-2*Subsurface_Inputs!$C$36*(K119/1000)-Subsurface_Inputs!$C$41*ABS(L119-AVERAGE($L$2:$L$242))</f>
        <v/>
      </c>
      <c r="S119" s="24">
        <f>K119-AVERAGE($K$2:$K$242)</f>
        <v/>
      </c>
      <c r="T119" s="24">
        <f>K119/F119</f>
        <v/>
      </c>
      <c r="U119" s="25">
        <f>IF(H119&gt;=Subsurface_Inputs!$C$42,"Lens visible","Weak/no lens")</f>
        <v/>
      </c>
      <c r="V119" s="25">
        <f>IF(R119&gt;=W119,"Likely visible","Weak")</f>
        <v/>
      </c>
      <c r="W119" s="24">
        <f>Subsurface_Inputs!$C$43</f>
        <v/>
      </c>
      <c r="X119" s="24">
        <f>Q119-W119</f>
        <v/>
      </c>
      <c r="Y119" s="24">
        <f>R119-W119</f>
        <v/>
      </c>
      <c r="Z119" s="24">
        <f>MAX(Q119,R119)-W119</f>
        <v/>
      </c>
      <c r="AA119" s="24" t="n">
        <v>0</v>
      </c>
    </row>
    <row r="120">
      <c r="A120" s="24">
        <f>Model_Data!A120</f>
        <v/>
      </c>
      <c r="B120" s="24">
        <f>Model_Data!Y120</f>
        <v/>
      </c>
      <c r="C120" s="24">
        <f>Model_Data!X120</f>
        <v/>
      </c>
      <c r="D120" s="24">
        <f>Model_Data!B120</f>
        <v/>
      </c>
      <c r="E120" s="24">
        <f>Inputs!$C$6</f>
        <v/>
      </c>
      <c r="F120" s="24">
        <f>Subsurface_Inputs!$C$5+Subsurface_Inputs!$C$6*SIN(2*PI()*(A120+Subsurface_Inputs!$C$7)/Subsurface_Inputs!$C$8)+Subsurface_Inputs!$C$9*COS(2*PI()*A120/Subsurface_Inputs!$C$10)+Subsurface_Inputs!$C$11*(B120-AVERAGE($B$2:$B$242))</f>
        <v/>
      </c>
      <c r="G120" s="24">
        <f>B120-F120</f>
        <v/>
      </c>
      <c r="H120" s="24">
        <f>MIN(1,MAX(0,Subsurface_Inputs!$C$13*EXP(-0.5*((A120-Subsurface_Inputs!$C$14)/Subsurface_Inputs!$C$15)^2)+Subsurface_Inputs!$C$16*EXP(-0.5*((A120-Subsurface_Inputs!$C$17)/Subsurface_Inputs!$C$18)^2)))</f>
        <v/>
      </c>
      <c r="I120" s="24">
        <f>Subsurface_Inputs!$C$19+Subsurface_Inputs!$C$20*SIN(2*PI()*(A120-Subsurface_Inputs!$C$21)/Subsurface_Inputs!$C$22)-Subsurface_Inputs!$C$23*H120</f>
        <v/>
      </c>
      <c r="J120" s="24">
        <f>B120-I120</f>
        <v/>
      </c>
      <c r="K120" s="24">
        <f>Subsurface_Inputs!$C$25+Subsurface_Inputs!$C$26*SIN(2*PI()*(A120+Subsurface_Inputs!$C$27)/Subsurface_Inputs!$C$28)+Subsurface_Inputs!$C$29*COS(2*PI()*(A120-Subsurface_Inputs!$C$30)/Subsurface_Inputs!$C$31)-Subsurface_Inputs!$C$32*(B120-AVERAGE($B$2:$B$242))</f>
        <v/>
      </c>
      <c r="L120" s="24">
        <f>B120-K120</f>
        <v/>
      </c>
      <c r="M120" s="24">
        <f>2*Subsurface_Inputs!$C$34*F120/Subsurface_Inputs!$C$35*1000000</f>
        <v/>
      </c>
      <c r="N120" s="24">
        <f>2*Subsurface_Inputs!$C$34*I120/Subsurface_Inputs!$C$35*1000000</f>
        <v/>
      </c>
      <c r="O120" s="24">
        <f>2*Subsurface_Inputs!$C$34*K120/Subsurface_Inputs!$C$35*1000000</f>
        <v/>
      </c>
      <c r="P120" s="24">
        <f>Subsurface_Inputs!$C$37-2*Subsurface_Inputs!$C$36*(F120/1000)</f>
        <v/>
      </c>
      <c r="Q120" s="24">
        <f>Subsurface_Inputs!$C$38+Subsurface_Inputs!$C$39*H120-2*Subsurface_Inputs!$C$36*(I120/1000)</f>
        <v/>
      </c>
      <c r="R120" s="24">
        <f>Subsurface_Inputs!$C$40-2*Subsurface_Inputs!$C$36*(K120/1000)-Subsurface_Inputs!$C$41*ABS(L120-AVERAGE($L$2:$L$242))</f>
        <v/>
      </c>
      <c r="S120" s="24">
        <f>K120-AVERAGE($K$2:$K$242)</f>
        <v/>
      </c>
      <c r="T120" s="24">
        <f>K120/F120</f>
        <v/>
      </c>
      <c r="U120" s="25">
        <f>IF(H120&gt;=Subsurface_Inputs!$C$42,"Lens visible","Weak/no lens")</f>
        <v/>
      </c>
      <c r="V120" s="25">
        <f>IF(R120&gt;=W120,"Likely visible","Weak")</f>
        <v/>
      </c>
      <c r="W120" s="24">
        <f>Subsurface_Inputs!$C$43</f>
        <v/>
      </c>
      <c r="X120" s="24">
        <f>Q120-W120</f>
        <v/>
      </c>
      <c r="Y120" s="24">
        <f>R120-W120</f>
        <v/>
      </c>
      <c r="Z120" s="24">
        <f>MAX(Q120,R120)-W120</f>
        <v/>
      </c>
      <c r="AA120" s="24" t="n">
        <v>0</v>
      </c>
    </row>
    <row r="121">
      <c r="A121" s="24">
        <f>Model_Data!A121</f>
        <v/>
      </c>
      <c r="B121" s="24">
        <f>Model_Data!Y121</f>
        <v/>
      </c>
      <c r="C121" s="24">
        <f>Model_Data!X121</f>
        <v/>
      </c>
      <c r="D121" s="24">
        <f>Model_Data!B121</f>
        <v/>
      </c>
      <c r="E121" s="24">
        <f>Inputs!$C$6</f>
        <v/>
      </c>
      <c r="F121" s="24">
        <f>Subsurface_Inputs!$C$5+Subsurface_Inputs!$C$6*SIN(2*PI()*(A121+Subsurface_Inputs!$C$7)/Subsurface_Inputs!$C$8)+Subsurface_Inputs!$C$9*COS(2*PI()*A121/Subsurface_Inputs!$C$10)+Subsurface_Inputs!$C$11*(B121-AVERAGE($B$2:$B$242))</f>
        <v/>
      </c>
      <c r="G121" s="24">
        <f>B121-F121</f>
        <v/>
      </c>
      <c r="H121" s="24">
        <f>MIN(1,MAX(0,Subsurface_Inputs!$C$13*EXP(-0.5*((A121-Subsurface_Inputs!$C$14)/Subsurface_Inputs!$C$15)^2)+Subsurface_Inputs!$C$16*EXP(-0.5*((A121-Subsurface_Inputs!$C$17)/Subsurface_Inputs!$C$18)^2)))</f>
        <v/>
      </c>
      <c r="I121" s="24">
        <f>Subsurface_Inputs!$C$19+Subsurface_Inputs!$C$20*SIN(2*PI()*(A121-Subsurface_Inputs!$C$21)/Subsurface_Inputs!$C$22)-Subsurface_Inputs!$C$23*H121</f>
        <v/>
      </c>
      <c r="J121" s="24">
        <f>B121-I121</f>
        <v/>
      </c>
      <c r="K121" s="24">
        <f>Subsurface_Inputs!$C$25+Subsurface_Inputs!$C$26*SIN(2*PI()*(A121+Subsurface_Inputs!$C$27)/Subsurface_Inputs!$C$28)+Subsurface_Inputs!$C$29*COS(2*PI()*(A121-Subsurface_Inputs!$C$30)/Subsurface_Inputs!$C$31)-Subsurface_Inputs!$C$32*(B121-AVERAGE($B$2:$B$242))</f>
        <v/>
      </c>
      <c r="L121" s="24">
        <f>B121-K121</f>
        <v/>
      </c>
      <c r="M121" s="24">
        <f>2*Subsurface_Inputs!$C$34*F121/Subsurface_Inputs!$C$35*1000000</f>
        <v/>
      </c>
      <c r="N121" s="24">
        <f>2*Subsurface_Inputs!$C$34*I121/Subsurface_Inputs!$C$35*1000000</f>
        <v/>
      </c>
      <c r="O121" s="24">
        <f>2*Subsurface_Inputs!$C$34*K121/Subsurface_Inputs!$C$35*1000000</f>
        <v/>
      </c>
      <c r="P121" s="24">
        <f>Subsurface_Inputs!$C$37-2*Subsurface_Inputs!$C$36*(F121/1000)</f>
        <v/>
      </c>
      <c r="Q121" s="24">
        <f>Subsurface_Inputs!$C$38+Subsurface_Inputs!$C$39*H121-2*Subsurface_Inputs!$C$36*(I121/1000)</f>
        <v/>
      </c>
      <c r="R121" s="24">
        <f>Subsurface_Inputs!$C$40-2*Subsurface_Inputs!$C$36*(K121/1000)-Subsurface_Inputs!$C$41*ABS(L121-AVERAGE($L$2:$L$242))</f>
        <v/>
      </c>
      <c r="S121" s="24">
        <f>K121-AVERAGE($K$2:$K$242)</f>
        <v/>
      </c>
      <c r="T121" s="24">
        <f>K121/F121</f>
        <v/>
      </c>
      <c r="U121" s="25">
        <f>IF(H121&gt;=Subsurface_Inputs!$C$42,"Lens visible","Weak/no lens")</f>
        <v/>
      </c>
      <c r="V121" s="25">
        <f>IF(R121&gt;=W121,"Likely visible","Weak")</f>
        <v/>
      </c>
      <c r="W121" s="24">
        <f>Subsurface_Inputs!$C$43</f>
        <v/>
      </c>
      <c r="X121" s="24">
        <f>Q121-W121</f>
        <v/>
      </c>
      <c r="Y121" s="24">
        <f>R121-W121</f>
        <v/>
      </c>
      <c r="Z121" s="24">
        <f>MAX(Q121,R121)-W121</f>
        <v/>
      </c>
      <c r="AA121" s="24" t="n">
        <v>0</v>
      </c>
    </row>
    <row r="122">
      <c r="A122" s="24">
        <f>Model_Data!A122</f>
        <v/>
      </c>
      <c r="B122" s="24">
        <f>Model_Data!Y122</f>
        <v/>
      </c>
      <c r="C122" s="24">
        <f>Model_Data!X122</f>
        <v/>
      </c>
      <c r="D122" s="24">
        <f>Model_Data!B122</f>
        <v/>
      </c>
      <c r="E122" s="24">
        <f>Inputs!$C$6</f>
        <v/>
      </c>
      <c r="F122" s="24">
        <f>Subsurface_Inputs!$C$5+Subsurface_Inputs!$C$6*SIN(2*PI()*(A122+Subsurface_Inputs!$C$7)/Subsurface_Inputs!$C$8)+Subsurface_Inputs!$C$9*COS(2*PI()*A122/Subsurface_Inputs!$C$10)+Subsurface_Inputs!$C$11*(B122-AVERAGE($B$2:$B$242))</f>
        <v/>
      </c>
      <c r="G122" s="24">
        <f>B122-F122</f>
        <v/>
      </c>
      <c r="H122" s="24">
        <f>MIN(1,MAX(0,Subsurface_Inputs!$C$13*EXP(-0.5*((A122-Subsurface_Inputs!$C$14)/Subsurface_Inputs!$C$15)^2)+Subsurface_Inputs!$C$16*EXP(-0.5*((A122-Subsurface_Inputs!$C$17)/Subsurface_Inputs!$C$18)^2)))</f>
        <v/>
      </c>
      <c r="I122" s="24">
        <f>Subsurface_Inputs!$C$19+Subsurface_Inputs!$C$20*SIN(2*PI()*(A122-Subsurface_Inputs!$C$21)/Subsurface_Inputs!$C$22)-Subsurface_Inputs!$C$23*H122</f>
        <v/>
      </c>
      <c r="J122" s="24">
        <f>B122-I122</f>
        <v/>
      </c>
      <c r="K122" s="24">
        <f>Subsurface_Inputs!$C$25+Subsurface_Inputs!$C$26*SIN(2*PI()*(A122+Subsurface_Inputs!$C$27)/Subsurface_Inputs!$C$28)+Subsurface_Inputs!$C$29*COS(2*PI()*(A122-Subsurface_Inputs!$C$30)/Subsurface_Inputs!$C$31)-Subsurface_Inputs!$C$32*(B122-AVERAGE($B$2:$B$242))</f>
        <v/>
      </c>
      <c r="L122" s="24">
        <f>B122-K122</f>
        <v/>
      </c>
      <c r="M122" s="24">
        <f>2*Subsurface_Inputs!$C$34*F122/Subsurface_Inputs!$C$35*1000000</f>
        <v/>
      </c>
      <c r="N122" s="24">
        <f>2*Subsurface_Inputs!$C$34*I122/Subsurface_Inputs!$C$35*1000000</f>
        <v/>
      </c>
      <c r="O122" s="24">
        <f>2*Subsurface_Inputs!$C$34*K122/Subsurface_Inputs!$C$35*1000000</f>
        <v/>
      </c>
      <c r="P122" s="24">
        <f>Subsurface_Inputs!$C$37-2*Subsurface_Inputs!$C$36*(F122/1000)</f>
        <v/>
      </c>
      <c r="Q122" s="24">
        <f>Subsurface_Inputs!$C$38+Subsurface_Inputs!$C$39*H122-2*Subsurface_Inputs!$C$36*(I122/1000)</f>
        <v/>
      </c>
      <c r="R122" s="24">
        <f>Subsurface_Inputs!$C$40-2*Subsurface_Inputs!$C$36*(K122/1000)-Subsurface_Inputs!$C$41*ABS(L122-AVERAGE($L$2:$L$242))</f>
        <v/>
      </c>
      <c r="S122" s="24">
        <f>K122-AVERAGE($K$2:$K$242)</f>
        <v/>
      </c>
      <c r="T122" s="24">
        <f>K122/F122</f>
        <v/>
      </c>
      <c r="U122" s="25">
        <f>IF(H122&gt;=Subsurface_Inputs!$C$42,"Lens visible","Weak/no lens")</f>
        <v/>
      </c>
      <c r="V122" s="25">
        <f>IF(R122&gt;=W122,"Likely visible","Weak")</f>
        <v/>
      </c>
      <c r="W122" s="24">
        <f>Subsurface_Inputs!$C$43</f>
        <v/>
      </c>
      <c r="X122" s="24">
        <f>Q122-W122</f>
        <v/>
      </c>
      <c r="Y122" s="24">
        <f>R122-W122</f>
        <v/>
      </c>
      <c r="Z122" s="24">
        <f>MAX(Q122,R122)-W122</f>
        <v/>
      </c>
      <c r="AA122" s="24" t="n">
        <v>0</v>
      </c>
    </row>
    <row r="123">
      <c r="A123" s="24">
        <f>Model_Data!A123</f>
        <v/>
      </c>
      <c r="B123" s="24">
        <f>Model_Data!Y123</f>
        <v/>
      </c>
      <c r="C123" s="24">
        <f>Model_Data!X123</f>
        <v/>
      </c>
      <c r="D123" s="24">
        <f>Model_Data!B123</f>
        <v/>
      </c>
      <c r="E123" s="24">
        <f>Inputs!$C$6</f>
        <v/>
      </c>
      <c r="F123" s="24">
        <f>Subsurface_Inputs!$C$5+Subsurface_Inputs!$C$6*SIN(2*PI()*(A123+Subsurface_Inputs!$C$7)/Subsurface_Inputs!$C$8)+Subsurface_Inputs!$C$9*COS(2*PI()*A123/Subsurface_Inputs!$C$10)+Subsurface_Inputs!$C$11*(B123-AVERAGE($B$2:$B$242))</f>
        <v/>
      </c>
      <c r="G123" s="24">
        <f>B123-F123</f>
        <v/>
      </c>
      <c r="H123" s="24">
        <f>MIN(1,MAX(0,Subsurface_Inputs!$C$13*EXP(-0.5*((A123-Subsurface_Inputs!$C$14)/Subsurface_Inputs!$C$15)^2)+Subsurface_Inputs!$C$16*EXP(-0.5*((A123-Subsurface_Inputs!$C$17)/Subsurface_Inputs!$C$18)^2)))</f>
        <v/>
      </c>
      <c r="I123" s="24">
        <f>Subsurface_Inputs!$C$19+Subsurface_Inputs!$C$20*SIN(2*PI()*(A123-Subsurface_Inputs!$C$21)/Subsurface_Inputs!$C$22)-Subsurface_Inputs!$C$23*H123</f>
        <v/>
      </c>
      <c r="J123" s="24">
        <f>B123-I123</f>
        <v/>
      </c>
      <c r="K123" s="24">
        <f>Subsurface_Inputs!$C$25+Subsurface_Inputs!$C$26*SIN(2*PI()*(A123+Subsurface_Inputs!$C$27)/Subsurface_Inputs!$C$28)+Subsurface_Inputs!$C$29*COS(2*PI()*(A123-Subsurface_Inputs!$C$30)/Subsurface_Inputs!$C$31)-Subsurface_Inputs!$C$32*(B123-AVERAGE($B$2:$B$242))</f>
        <v/>
      </c>
      <c r="L123" s="24">
        <f>B123-K123</f>
        <v/>
      </c>
      <c r="M123" s="24">
        <f>2*Subsurface_Inputs!$C$34*F123/Subsurface_Inputs!$C$35*1000000</f>
        <v/>
      </c>
      <c r="N123" s="24">
        <f>2*Subsurface_Inputs!$C$34*I123/Subsurface_Inputs!$C$35*1000000</f>
        <v/>
      </c>
      <c r="O123" s="24">
        <f>2*Subsurface_Inputs!$C$34*K123/Subsurface_Inputs!$C$35*1000000</f>
        <v/>
      </c>
      <c r="P123" s="24">
        <f>Subsurface_Inputs!$C$37-2*Subsurface_Inputs!$C$36*(F123/1000)</f>
        <v/>
      </c>
      <c r="Q123" s="24">
        <f>Subsurface_Inputs!$C$38+Subsurface_Inputs!$C$39*H123-2*Subsurface_Inputs!$C$36*(I123/1000)</f>
        <v/>
      </c>
      <c r="R123" s="24">
        <f>Subsurface_Inputs!$C$40-2*Subsurface_Inputs!$C$36*(K123/1000)-Subsurface_Inputs!$C$41*ABS(L123-AVERAGE($L$2:$L$242))</f>
        <v/>
      </c>
      <c r="S123" s="24">
        <f>K123-AVERAGE($K$2:$K$242)</f>
        <v/>
      </c>
      <c r="T123" s="24">
        <f>K123/F123</f>
        <v/>
      </c>
      <c r="U123" s="25">
        <f>IF(H123&gt;=Subsurface_Inputs!$C$42,"Lens visible","Weak/no lens")</f>
        <v/>
      </c>
      <c r="V123" s="25">
        <f>IF(R123&gt;=W123,"Likely visible","Weak")</f>
        <v/>
      </c>
      <c r="W123" s="24">
        <f>Subsurface_Inputs!$C$43</f>
        <v/>
      </c>
      <c r="X123" s="24">
        <f>Q123-W123</f>
        <v/>
      </c>
      <c r="Y123" s="24">
        <f>R123-W123</f>
        <v/>
      </c>
      <c r="Z123" s="24">
        <f>MAX(Q123,R123)-W123</f>
        <v/>
      </c>
      <c r="AA123" s="24" t="n">
        <v>0</v>
      </c>
    </row>
    <row r="124">
      <c r="A124" s="24">
        <f>Model_Data!A124</f>
        <v/>
      </c>
      <c r="B124" s="24">
        <f>Model_Data!Y124</f>
        <v/>
      </c>
      <c r="C124" s="24">
        <f>Model_Data!X124</f>
        <v/>
      </c>
      <c r="D124" s="24">
        <f>Model_Data!B124</f>
        <v/>
      </c>
      <c r="E124" s="24">
        <f>Inputs!$C$6</f>
        <v/>
      </c>
      <c r="F124" s="24">
        <f>Subsurface_Inputs!$C$5+Subsurface_Inputs!$C$6*SIN(2*PI()*(A124+Subsurface_Inputs!$C$7)/Subsurface_Inputs!$C$8)+Subsurface_Inputs!$C$9*COS(2*PI()*A124/Subsurface_Inputs!$C$10)+Subsurface_Inputs!$C$11*(B124-AVERAGE($B$2:$B$242))</f>
        <v/>
      </c>
      <c r="G124" s="24">
        <f>B124-F124</f>
        <v/>
      </c>
      <c r="H124" s="24">
        <f>MIN(1,MAX(0,Subsurface_Inputs!$C$13*EXP(-0.5*((A124-Subsurface_Inputs!$C$14)/Subsurface_Inputs!$C$15)^2)+Subsurface_Inputs!$C$16*EXP(-0.5*((A124-Subsurface_Inputs!$C$17)/Subsurface_Inputs!$C$18)^2)))</f>
        <v/>
      </c>
      <c r="I124" s="24">
        <f>Subsurface_Inputs!$C$19+Subsurface_Inputs!$C$20*SIN(2*PI()*(A124-Subsurface_Inputs!$C$21)/Subsurface_Inputs!$C$22)-Subsurface_Inputs!$C$23*H124</f>
        <v/>
      </c>
      <c r="J124" s="24">
        <f>B124-I124</f>
        <v/>
      </c>
      <c r="K124" s="24">
        <f>Subsurface_Inputs!$C$25+Subsurface_Inputs!$C$26*SIN(2*PI()*(A124+Subsurface_Inputs!$C$27)/Subsurface_Inputs!$C$28)+Subsurface_Inputs!$C$29*COS(2*PI()*(A124-Subsurface_Inputs!$C$30)/Subsurface_Inputs!$C$31)-Subsurface_Inputs!$C$32*(B124-AVERAGE($B$2:$B$242))</f>
        <v/>
      </c>
      <c r="L124" s="24">
        <f>B124-K124</f>
        <v/>
      </c>
      <c r="M124" s="24">
        <f>2*Subsurface_Inputs!$C$34*F124/Subsurface_Inputs!$C$35*1000000</f>
        <v/>
      </c>
      <c r="N124" s="24">
        <f>2*Subsurface_Inputs!$C$34*I124/Subsurface_Inputs!$C$35*1000000</f>
        <v/>
      </c>
      <c r="O124" s="24">
        <f>2*Subsurface_Inputs!$C$34*K124/Subsurface_Inputs!$C$35*1000000</f>
        <v/>
      </c>
      <c r="P124" s="24">
        <f>Subsurface_Inputs!$C$37-2*Subsurface_Inputs!$C$36*(F124/1000)</f>
        <v/>
      </c>
      <c r="Q124" s="24">
        <f>Subsurface_Inputs!$C$38+Subsurface_Inputs!$C$39*H124-2*Subsurface_Inputs!$C$36*(I124/1000)</f>
        <v/>
      </c>
      <c r="R124" s="24">
        <f>Subsurface_Inputs!$C$40-2*Subsurface_Inputs!$C$36*(K124/1000)-Subsurface_Inputs!$C$41*ABS(L124-AVERAGE($L$2:$L$242))</f>
        <v/>
      </c>
      <c r="S124" s="24">
        <f>K124-AVERAGE($K$2:$K$242)</f>
        <v/>
      </c>
      <c r="T124" s="24">
        <f>K124/F124</f>
        <v/>
      </c>
      <c r="U124" s="25">
        <f>IF(H124&gt;=Subsurface_Inputs!$C$42,"Lens visible","Weak/no lens")</f>
        <v/>
      </c>
      <c r="V124" s="25">
        <f>IF(R124&gt;=W124,"Likely visible","Weak")</f>
        <v/>
      </c>
      <c r="W124" s="24">
        <f>Subsurface_Inputs!$C$43</f>
        <v/>
      </c>
      <c r="X124" s="24">
        <f>Q124-W124</f>
        <v/>
      </c>
      <c r="Y124" s="24">
        <f>R124-W124</f>
        <v/>
      </c>
      <c r="Z124" s="24">
        <f>MAX(Q124,R124)-W124</f>
        <v/>
      </c>
      <c r="AA124" s="24" t="n">
        <v>0</v>
      </c>
    </row>
    <row r="125">
      <c r="A125" s="24">
        <f>Model_Data!A125</f>
        <v/>
      </c>
      <c r="B125" s="24">
        <f>Model_Data!Y125</f>
        <v/>
      </c>
      <c r="C125" s="24">
        <f>Model_Data!X125</f>
        <v/>
      </c>
      <c r="D125" s="24">
        <f>Model_Data!B125</f>
        <v/>
      </c>
      <c r="E125" s="24">
        <f>Inputs!$C$6</f>
        <v/>
      </c>
      <c r="F125" s="24">
        <f>Subsurface_Inputs!$C$5+Subsurface_Inputs!$C$6*SIN(2*PI()*(A125+Subsurface_Inputs!$C$7)/Subsurface_Inputs!$C$8)+Subsurface_Inputs!$C$9*COS(2*PI()*A125/Subsurface_Inputs!$C$10)+Subsurface_Inputs!$C$11*(B125-AVERAGE($B$2:$B$242))</f>
        <v/>
      </c>
      <c r="G125" s="24">
        <f>B125-F125</f>
        <v/>
      </c>
      <c r="H125" s="24">
        <f>MIN(1,MAX(0,Subsurface_Inputs!$C$13*EXP(-0.5*((A125-Subsurface_Inputs!$C$14)/Subsurface_Inputs!$C$15)^2)+Subsurface_Inputs!$C$16*EXP(-0.5*((A125-Subsurface_Inputs!$C$17)/Subsurface_Inputs!$C$18)^2)))</f>
        <v/>
      </c>
      <c r="I125" s="24">
        <f>Subsurface_Inputs!$C$19+Subsurface_Inputs!$C$20*SIN(2*PI()*(A125-Subsurface_Inputs!$C$21)/Subsurface_Inputs!$C$22)-Subsurface_Inputs!$C$23*H125</f>
        <v/>
      </c>
      <c r="J125" s="24">
        <f>B125-I125</f>
        <v/>
      </c>
      <c r="K125" s="24">
        <f>Subsurface_Inputs!$C$25+Subsurface_Inputs!$C$26*SIN(2*PI()*(A125+Subsurface_Inputs!$C$27)/Subsurface_Inputs!$C$28)+Subsurface_Inputs!$C$29*COS(2*PI()*(A125-Subsurface_Inputs!$C$30)/Subsurface_Inputs!$C$31)-Subsurface_Inputs!$C$32*(B125-AVERAGE($B$2:$B$242))</f>
        <v/>
      </c>
      <c r="L125" s="24">
        <f>B125-K125</f>
        <v/>
      </c>
      <c r="M125" s="24">
        <f>2*Subsurface_Inputs!$C$34*F125/Subsurface_Inputs!$C$35*1000000</f>
        <v/>
      </c>
      <c r="N125" s="24">
        <f>2*Subsurface_Inputs!$C$34*I125/Subsurface_Inputs!$C$35*1000000</f>
        <v/>
      </c>
      <c r="O125" s="24">
        <f>2*Subsurface_Inputs!$C$34*K125/Subsurface_Inputs!$C$35*1000000</f>
        <v/>
      </c>
      <c r="P125" s="24">
        <f>Subsurface_Inputs!$C$37-2*Subsurface_Inputs!$C$36*(F125/1000)</f>
        <v/>
      </c>
      <c r="Q125" s="24">
        <f>Subsurface_Inputs!$C$38+Subsurface_Inputs!$C$39*H125-2*Subsurface_Inputs!$C$36*(I125/1000)</f>
        <v/>
      </c>
      <c r="R125" s="24">
        <f>Subsurface_Inputs!$C$40-2*Subsurface_Inputs!$C$36*(K125/1000)-Subsurface_Inputs!$C$41*ABS(L125-AVERAGE($L$2:$L$242))</f>
        <v/>
      </c>
      <c r="S125" s="24">
        <f>K125-AVERAGE($K$2:$K$242)</f>
        <v/>
      </c>
      <c r="T125" s="24">
        <f>K125/F125</f>
        <v/>
      </c>
      <c r="U125" s="25">
        <f>IF(H125&gt;=Subsurface_Inputs!$C$42,"Lens visible","Weak/no lens")</f>
        <v/>
      </c>
      <c r="V125" s="25">
        <f>IF(R125&gt;=W125,"Likely visible","Weak")</f>
        <v/>
      </c>
      <c r="W125" s="24">
        <f>Subsurface_Inputs!$C$43</f>
        <v/>
      </c>
      <c r="X125" s="24">
        <f>Q125-W125</f>
        <v/>
      </c>
      <c r="Y125" s="24">
        <f>R125-W125</f>
        <v/>
      </c>
      <c r="Z125" s="24">
        <f>MAX(Q125,R125)-W125</f>
        <v/>
      </c>
      <c r="AA125" s="24" t="n">
        <v>0</v>
      </c>
    </row>
    <row r="126">
      <c r="A126" s="24">
        <f>Model_Data!A126</f>
        <v/>
      </c>
      <c r="B126" s="24">
        <f>Model_Data!Y126</f>
        <v/>
      </c>
      <c r="C126" s="24">
        <f>Model_Data!X126</f>
        <v/>
      </c>
      <c r="D126" s="24">
        <f>Model_Data!B126</f>
        <v/>
      </c>
      <c r="E126" s="24">
        <f>Inputs!$C$6</f>
        <v/>
      </c>
      <c r="F126" s="24">
        <f>Subsurface_Inputs!$C$5+Subsurface_Inputs!$C$6*SIN(2*PI()*(A126+Subsurface_Inputs!$C$7)/Subsurface_Inputs!$C$8)+Subsurface_Inputs!$C$9*COS(2*PI()*A126/Subsurface_Inputs!$C$10)+Subsurface_Inputs!$C$11*(B126-AVERAGE($B$2:$B$242))</f>
        <v/>
      </c>
      <c r="G126" s="24">
        <f>B126-F126</f>
        <v/>
      </c>
      <c r="H126" s="24">
        <f>MIN(1,MAX(0,Subsurface_Inputs!$C$13*EXP(-0.5*((A126-Subsurface_Inputs!$C$14)/Subsurface_Inputs!$C$15)^2)+Subsurface_Inputs!$C$16*EXP(-0.5*((A126-Subsurface_Inputs!$C$17)/Subsurface_Inputs!$C$18)^2)))</f>
        <v/>
      </c>
      <c r="I126" s="24">
        <f>Subsurface_Inputs!$C$19+Subsurface_Inputs!$C$20*SIN(2*PI()*(A126-Subsurface_Inputs!$C$21)/Subsurface_Inputs!$C$22)-Subsurface_Inputs!$C$23*H126</f>
        <v/>
      </c>
      <c r="J126" s="24">
        <f>B126-I126</f>
        <v/>
      </c>
      <c r="K126" s="24">
        <f>Subsurface_Inputs!$C$25+Subsurface_Inputs!$C$26*SIN(2*PI()*(A126+Subsurface_Inputs!$C$27)/Subsurface_Inputs!$C$28)+Subsurface_Inputs!$C$29*COS(2*PI()*(A126-Subsurface_Inputs!$C$30)/Subsurface_Inputs!$C$31)-Subsurface_Inputs!$C$32*(B126-AVERAGE($B$2:$B$242))</f>
        <v/>
      </c>
      <c r="L126" s="24">
        <f>B126-K126</f>
        <v/>
      </c>
      <c r="M126" s="24">
        <f>2*Subsurface_Inputs!$C$34*F126/Subsurface_Inputs!$C$35*1000000</f>
        <v/>
      </c>
      <c r="N126" s="24">
        <f>2*Subsurface_Inputs!$C$34*I126/Subsurface_Inputs!$C$35*1000000</f>
        <v/>
      </c>
      <c r="O126" s="24">
        <f>2*Subsurface_Inputs!$C$34*K126/Subsurface_Inputs!$C$35*1000000</f>
        <v/>
      </c>
      <c r="P126" s="24">
        <f>Subsurface_Inputs!$C$37-2*Subsurface_Inputs!$C$36*(F126/1000)</f>
        <v/>
      </c>
      <c r="Q126" s="24">
        <f>Subsurface_Inputs!$C$38+Subsurface_Inputs!$C$39*H126-2*Subsurface_Inputs!$C$36*(I126/1000)</f>
        <v/>
      </c>
      <c r="R126" s="24">
        <f>Subsurface_Inputs!$C$40-2*Subsurface_Inputs!$C$36*(K126/1000)-Subsurface_Inputs!$C$41*ABS(L126-AVERAGE($L$2:$L$242))</f>
        <v/>
      </c>
      <c r="S126" s="24">
        <f>K126-AVERAGE($K$2:$K$242)</f>
        <v/>
      </c>
      <c r="T126" s="24">
        <f>K126/F126</f>
        <v/>
      </c>
      <c r="U126" s="25">
        <f>IF(H126&gt;=Subsurface_Inputs!$C$42,"Lens visible","Weak/no lens")</f>
        <v/>
      </c>
      <c r="V126" s="25">
        <f>IF(R126&gt;=W126,"Likely visible","Weak")</f>
        <v/>
      </c>
      <c r="W126" s="24">
        <f>Subsurface_Inputs!$C$43</f>
        <v/>
      </c>
      <c r="X126" s="24">
        <f>Q126-W126</f>
        <v/>
      </c>
      <c r="Y126" s="24">
        <f>R126-W126</f>
        <v/>
      </c>
      <c r="Z126" s="24">
        <f>MAX(Q126,R126)-W126</f>
        <v/>
      </c>
      <c r="AA126" s="24" t="n">
        <v>0</v>
      </c>
    </row>
    <row r="127">
      <c r="A127" s="24">
        <f>Model_Data!A127</f>
        <v/>
      </c>
      <c r="B127" s="24">
        <f>Model_Data!Y127</f>
        <v/>
      </c>
      <c r="C127" s="24">
        <f>Model_Data!X127</f>
        <v/>
      </c>
      <c r="D127" s="24">
        <f>Model_Data!B127</f>
        <v/>
      </c>
      <c r="E127" s="24">
        <f>Inputs!$C$6</f>
        <v/>
      </c>
      <c r="F127" s="24">
        <f>Subsurface_Inputs!$C$5+Subsurface_Inputs!$C$6*SIN(2*PI()*(A127+Subsurface_Inputs!$C$7)/Subsurface_Inputs!$C$8)+Subsurface_Inputs!$C$9*COS(2*PI()*A127/Subsurface_Inputs!$C$10)+Subsurface_Inputs!$C$11*(B127-AVERAGE($B$2:$B$242))</f>
        <v/>
      </c>
      <c r="G127" s="24">
        <f>B127-F127</f>
        <v/>
      </c>
      <c r="H127" s="24">
        <f>MIN(1,MAX(0,Subsurface_Inputs!$C$13*EXP(-0.5*((A127-Subsurface_Inputs!$C$14)/Subsurface_Inputs!$C$15)^2)+Subsurface_Inputs!$C$16*EXP(-0.5*((A127-Subsurface_Inputs!$C$17)/Subsurface_Inputs!$C$18)^2)))</f>
        <v/>
      </c>
      <c r="I127" s="24">
        <f>Subsurface_Inputs!$C$19+Subsurface_Inputs!$C$20*SIN(2*PI()*(A127-Subsurface_Inputs!$C$21)/Subsurface_Inputs!$C$22)-Subsurface_Inputs!$C$23*H127</f>
        <v/>
      </c>
      <c r="J127" s="24">
        <f>B127-I127</f>
        <v/>
      </c>
      <c r="K127" s="24">
        <f>Subsurface_Inputs!$C$25+Subsurface_Inputs!$C$26*SIN(2*PI()*(A127+Subsurface_Inputs!$C$27)/Subsurface_Inputs!$C$28)+Subsurface_Inputs!$C$29*COS(2*PI()*(A127-Subsurface_Inputs!$C$30)/Subsurface_Inputs!$C$31)-Subsurface_Inputs!$C$32*(B127-AVERAGE($B$2:$B$242))</f>
        <v/>
      </c>
      <c r="L127" s="24">
        <f>B127-K127</f>
        <v/>
      </c>
      <c r="M127" s="24">
        <f>2*Subsurface_Inputs!$C$34*F127/Subsurface_Inputs!$C$35*1000000</f>
        <v/>
      </c>
      <c r="N127" s="24">
        <f>2*Subsurface_Inputs!$C$34*I127/Subsurface_Inputs!$C$35*1000000</f>
        <v/>
      </c>
      <c r="O127" s="24">
        <f>2*Subsurface_Inputs!$C$34*K127/Subsurface_Inputs!$C$35*1000000</f>
        <v/>
      </c>
      <c r="P127" s="24">
        <f>Subsurface_Inputs!$C$37-2*Subsurface_Inputs!$C$36*(F127/1000)</f>
        <v/>
      </c>
      <c r="Q127" s="24">
        <f>Subsurface_Inputs!$C$38+Subsurface_Inputs!$C$39*H127-2*Subsurface_Inputs!$C$36*(I127/1000)</f>
        <v/>
      </c>
      <c r="R127" s="24">
        <f>Subsurface_Inputs!$C$40-2*Subsurface_Inputs!$C$36*(K127/1000)-Subsurface_Inputs!$C$41*ABS(L127-AVERAGE($L$2:$L$242))</f>
        <v/>
      </c>
      <c r="S127" s="24">
        <f>K127-AVERAGE($K$2:$K$242)</f>
        <v/>
      </c>
      <c r="T127" s="24">
        <f>K127/F127</f>
        <v/>
      </c>
      <c r="U127" s="25">
        <f>IF(H127&gt;=Subsurface_Inputs!$C$42,"Lens visible","Weak/no lens")</f>
        <v/>
      </c>
      <c r="V127" s="25">
        <f>IF(R127&gt;=W127,"Likely visible","Weak")</f>
        <v/>
      </c>
      <c r="W127" s="24">
        <f>Subsurface_Inputs!$C$43</f>
        <v/>
      </c>
      <c r="X127" s="24">
        <f>Q127-W127</f>
        <v/>
      </c>
      <c r="Y127" s="24">
        <f>R127-W127</f>
        <v/>
      </c>
      <c r="Z127" s="24">
        <f>MAX(Q127,R127)-W127</f>
        <v/>
      </c>
      <c r="AA127" s="24" t="n">
        <v>0</v>
      </c>
    </row>
    <row r="128">
      <c r="A128" s="24">
        <f>Model_Data!A128</f>
        <v/>
      </c>
      <c r="B128" s="24">
        <f>Model_Data!Y128</f>
        <v/>
      </c>
      <c r="C128" s="24">
        <f>Model_Data!X128</f>
        <v/>
      </c>
      <c r="D128" s="24">
        <f>Model_Data!B128</f>
        <v/>
      </c>
      <c r="E128" s="24">
        <f>Inputs!$C$6</f>
        <v/>
      </c>
      <c r="F128" s="24">
        <f>Subsurface_Inputs!$C$5+Subsurface_Inputs!$C$6*SIN(2*PI()*(A128+Subsurface_Inputs!$C$7)/Subsurface_Inputs!$C$8)+Subsurface_Inputs!$C$9*COS(2*PI()*A128/Subsurface_Inputs!$C$10)+Subsurface_Inputs!$C$11*(B128-AVERAGE($B$2:$B$242))</f>
        <v/>
      </c>
      <c r="G128" s="24">
        <f>B128-F128</f>
        <v/>
      </c>
      <c r="H128" s="24">
        <f>MIN(1,MAX(0,Subsurface_Inputs!$C$13*EXP(-0.5*((A128-Subsurface_Inputs!$C$14)/Subsurface_Inputs!$C$15)^2)+Subsurface_Inputs!$C$16*EXP(-0.5*((A128-Subsurface_Inputs!$C$17)/Subsurface_Inputs!$C$18)^2)))</f>
        <v/>
      </c>
      <c r="I128" s="24">
        <f>Subsurface_Inputs!$C$19+Subsurface_Inputs!$C$20*SIN(2*PI()*(A128-Subsurface_Inputs!$C$21)/Subsurface_Inputs!$C$22)-Subsurface_Inputs!$C$23*H128</f>
        <v/>
      </c>
      <c r="J128" s="24">
        <f>B128-I128</f>
        <v/>
      </c>
      <c r="K128" s="24">
        <f>Subsurface_Inputs!$C$25+Subsurface_Inputs!$C$26*SIN(2*PI()*(A128+Subsurface_Inputs!$C$27)/Subsurface_Inputs!$C$28)+Subsurface_Inputs!$C$29*COS(2*PI()*(A128-Subsurface_Inputs!$C$30)/Subsurface_Inputs!$C$31)-Subsurface_Inputs!$C$32*(B128-AVERAGE($B$2:$B$242))</f>
        <v/>
      </c>
      <c r="L128" s="24">
        <f>B128-K128</f>
        <v/>
      </c>
      <c r="M128" s="24">
        <f>2*Subsurface_Inputs!$C$34*F128/Subsurface_Inputs!$C$35*1000000</f>
        <v/>
      </c>
      <c r="N128" s="24">
        <f>2*Subsurface_Inputs!$C$34*I128/Subsurface_Inputs!$C$35*1000000</f>
        <v/>
      </c>
      <c r="O128" s="24">
        <f>2*Subsurface_Inputs!$C$34*K128/Subsurface_Inputs!$C$35*1000000</f>
        <v/>
      </c>
      <c r="P128" s="24">
        <f>Subsurface_Inputs!$C$37-2*Subsurface_Inputs!$C$36*(F128/1000)</f>
        <v/>
      </c>
      <c r="Q128" s="24">
        <f>Subsurface_Inputs!$C$38+Subsurface_Inputs!$C$39*H128-2*Subsurface_Inputs!$C$36*(I128/1000)</f>
        <v/>
      </c>
      <c r="R128" s="24">
        <f>Subsurface_Inputs!$C$40-2*Subsurface_Inputs!$C$36*(K128/1000)-Subsurface_Inputs!$C$41*ABS(L128-AVERAGE($L$2:$L$242))</f>
        <v/>
      </c>
      <c r="S128" s="24">
        <f>K128-AVERAGE($K$2:$K$242)</f>
        <v/>
      </c>
      <c r="T128" s="24">
        <f>K128/F128</f>
        <v/>
      </c>
      <c r="U128" s="25">
        <f>IF(H128&gt;=Subsurface_Inputs!$C$42,"Lens visible","Weak/no lens")</f>
        <v/>
      </c>
      <c r="V128" s="25">
        <f>IF(R128&gt;=W128,"Likely visible","Weak")</f>
        <v/>
      </c>
      <c r="W128" s="24">
        <f>Subsurface_Inputs!$C$43</f>
        <v/>
      </c>
      <c r="X128" s="24">
        <f>Q128-W128</f>
        <v/>
      </c>
      <c r="Y128" s="24">
        <f>R128-W128</f>
        <v/>
      </c>
      <c r="Z128" s="24">
        <f>MAX(Q128,R128)-W128</f>
        <v/>
      </c>
      <c r="AA128" s="24" t="n">
        <v>0</v>
      </c>
    </row>
    <row r="129">
      <c r="A129" s="24">
        <f>Model_Data!A129</f>
        <v/>
      </c>
      <c r="B129" s="24">
        <f>Model_Data!Y129</f>
        <v/>
      </c>
      <c r="C129" s="24">
        <f>Model_Data!X129</f>
        <v/>
      </c>
      <c r="D129" s="24">
        <f>Model_Data!B129</f>
        <v/>
      </c>
      <c r="E129" s="24">
        <f>Inputs!$C$6</f>
        <v/>
      </c>
      <c r="F129" s="24">
        <f>Subsurface_Inputs!$C$5+Subsurface_Inputs!$C$6*SIN(2*PI()*(A129+Subsurface_Inputs!$C$7)/Subsurface_Inputs!$C$8)+Subsurface_Inputs!$C$9*COS(2*PI()*A129/Subsurface_Inputs!$C$10)+Subsurface_Inputs!$C$11*(B129-AVERAGE($B$2:$B$242))</f>
        <v/>
      </c>
      <c r="G129" s="24">
        <f>B129-F129</f>
        <v/>
      </c>
      <c r="H129" s="24">
        <f>MIN(1,MAX(0,Subsurface_Inputs!$C$13*EXP(-0.5*((A129-Subsurface_Inputs!$C$14)/Subsurface_Inputs!$C$15)^2)+Subsurface_Inputs!$C$16*EXP(-0.5*((A129-Subsurface_Inputs!$C$17)/Subsurface_Inputs!$C$18)^2)))</f>
        <v/>
      </c>
      <c r="I129" s="24">
        <f>Subsurface_Inputs!$C$19+Subsurface_Inputs!$C$20*SIN(2*PI()*(A129-Subsurface_Inputs!$C$21)/Subsurface_Inputs!$C$22)-Subsurface_Inputs!$C$23*H129</f>
        <v/>
      </c>
      <c r="J129" s="24">
        <f>B129-I129</f>
        <v/>
      </c>
      <c r="K129" s="24">
        <f>Subsurface_Inputs!$C$25+Subsurface_Inputs!$C$26*SIN(2*PI()*(A129+Subsurface_Inputs!$C$27)/Subsurface_Inputs!$C$28)+Subsurface_Inputs!$C$29*COS(2*PI()*(A129-Subsurface_Inputs!$C$30)/Subsurface_Inputs!$C$31)-Subsurface_Inputs!$C$32*(B129-AVERAGE($B$2:$B$242))</f>
        <v/>
      </c>
      <c r="L129" s="24">
        <f>B129-K129</f>
        <v/>
      </c>
      <c r="M129" s="24">
        <f>2*Subsurface_Inputs!$C$34*F129/Subsurface_Inputs!$C$35*1000000</f>
        <v/>
      </c>
      <c r="N129" s="24">
        <f>2*Subsurface_Inputs!$C$34*I129/Subsurface_Inputs!$C$35*1000000</f>
        <v/>
      </c>
      <c r="O129" s="24">
        <f>2*Subsurface_Inputs!$C$34*K129/Subsurface_Inputs!$C$35*1000000</f>
        <v/>
      </c>
      <c r="P129" s="24">
        <f>Subsurface_Inputs!$C$37-2*Subsurface_Inputs!$C$36*(F129/1000)</f>
        <v/>
      </c>
      <c r="Q129" s="24">
        <f>Subsurface_Inputs!$C$38+Subsurface_Inputs!$C$39*H129-2*Subsurface_Inputs!$C$36*(I129/1000)</f>
        <v/>
      </c>
      <c r="R129" s="24">
        <f>Subsurface_Inputs!$C$40-2*Subsurface_Inputs!$C$36*(K129/1000)-Subsurface_Inputs!$C$41*ABS(L129-AVERAGE($L$2:$L$242))</f>
        <v/>
      </c>
      <c r="S129" s="24">
        <f>K129-AVERAGE($K$2:$K$242)</f>
        <v/>
      </c>
      <c r="T129" s="24">
        <f>K129/F129</f>
        <v/>
      </c>
      <c r="U129" s="25">
        <f>IF(H129&gt;=Subsurface_Inputs!$C$42,"Lens visible","Weak/no lens")</f>
        <v/>
      </c>
      <c r="V129" s="25">
        <f>IF(R129&gt;=W129,"Likely visible","Weak")</f>
        <v/>
      </c>
      <c r="W129" s="24">
        <f>Subsurface_Inputs!$C$43</f>
        <v/>
      </c>
      <c r="X129" s="24">
        <f>Q129-W129</f>
        <v/>
      </c>
      <c r="Y129" s="24">
        <f>R129-W129</f>
        <v/>
      </c>
      <c r="Z129" s="24">
        <f>MAX(Q129,R129)-W129</f>
        <v/>
      </c>
      <c r="AA129" s="24" t="n">
        <v>0</v>
      </c>
    </row>
    <row r="130">
      <c r="A130" s="24">
        <f>Model_Data!A130</f>
        <v/>
      </c>
      <c r="B130" s="24">
        <f>Model_Data!Y130</f>
        <v/>
      </c>
      <c r="C130" s="24">
        <f>Model_Data!X130</f>
        <v/>
      </c>
      <c r="D130" s="24">
        <f>Model_Data!B130</f>
        <v/>
      </c>
      <c r="E130" s="24">
        <f>Inputs!$C$6</f>
        <v/>
      </c>
      <c r="F130" s="24">
        <f>Subsurface_Inputs!$C$5+Subsurface_Inputs!$C$6*SIN(2*PI()*(A130+Subsurface_Inputs!$C$7)/Subsurface_Inputs!$C$8)+Subsurface_Inputs!$C$9*COS(2*PI()*A130/Subsurface_Inputs!$C$10)+Subsurface_Inputs!$C$11*(B130-AVERAGE($B$2:$B$242))</f>
        <v/>
      </c>
      <c r="G130" s="24">
        <f>B130-F130</f>
        <v/>
      </c>
      <c r="H130" s="24">
        <f>MIN(1,MAX(0,Subsurface_Inputs!$C$13*EXP(-0.5*((A130-Subsurface_Inputs!$C$14)/Subsurface_Inputs!$C$15)^2)+Subsurface_Inputs!$C$16*EXP(-0.5*((A130-Subsurface_Inputs!$C$17)/Subsurface_Inputs!$C$18)^2)))</f>
        <v/>
      </c>
      <c r="I130" s="24">
        <f>Subsurface_Inputs!$C$19+Subsurface_Inputs!$C$20*SIN(2*PI()*(A130-Subsurface_Inputs!$C$21)/Subsurface_Inputs!$C$22)-Subsurface_Inputs!$C$23*H130</f>
        <v/>
      </c>
      <c r="J130" s="24">
        <f>B130-I130</f>
        <v/>
      </c>
      <c r="K130" s="24">
        <f>Subsurface_Inputs!$C$25+Subsurface_Inputs!$C$26*SIN(2*PI()*(A130+Subsurface_Inputs!$C$27)/Subsurface_Inputs!$C$28)+Subsurface_Inputs!$C$29*COS(2*PI()*(A130-Subsurface_Inputs!$C$30)/Subsurface_Inputs!$C$31)-Subsurface_Inputs!$C$32*(B130-AVERAGE($B$2:$B$242))</f>
        <v/>
      </c>
      <c r="L130" s="24">
        <f>B130-K130</f>
        <v/>
      </c>
      <c r="M130" s="24">
        <f>2*Subsurface_Inputs!$C$34*F130/Subsurface_Inputs!$C$35*1000000</f>
        <v/>
      </c>
      <c r="N130" s="24">
        <f>2*Subsurface_Inputs!$C$34*I130/Subsurface_Inputs!$C$35*1000000</f>
        <v/>
      </c>
      <c r="O130" s="24">
        <f>2*Subsurface_Inputs!$C$34*K130/Subsurface_Inputs!$C$35*1000000</f>
        <v/>
      </c>
      <c r="P130" s="24">
        <f>Subsurface_Inputs!$C$37-2*Subsurface_Inputs!$C$36*(F130/1000)</f>
        <v/>
      </c>
      <c r="Q130" s="24">
        <f>Subsurface_Inputs!$C$38+Subsurface_Inputs!$C$39*H130-2*Subsurface_Inputs!$C$36*(I130/1000)</f>
        <v/>
      </c>
      <c r="R130" s="24">
        <f>Subsurface_Inputs!$C$40-2*Subsurface_Inputs!$C$36*(K130/1000)-Subsurface_Inputs!$C$41*ABS(L130-AVERAGE($L$2:$L$242))</f>
        <v/>
      </c>
      <c r="S130" s="24">
        <f>K130-AVERAGE($K$2:$K$242)</f>
        <v/>
      </c>
      <c r="T130" s="24">
        <f>K130/F130</f>
        <v/>
      </c>
      <c r="U130" s="25">
        <f>IF(H130&gt;=Subsurface_Inputs!$C$42,"Lens visible","Weak/no lens")</f>
        <v/>
      </c>
      <c r="V130" s="25">
        <f>IF(R130&gt;=W130,"Likely visible","Weak")</f>
        <v/>
      </c>
      <c r="W130" s="24">
        <f>Subsurface_Inputs!$C$43</f>
        <v/>
      </c>
      <c r="X130" s="24">
        <f>Q130-W130</f>
        <v/>
      </c>
      <c r="Y130" s="24">
        <f>R130-W130</f>
        <v/>
      </c>
      <c r="Z130" s="24">
        <f>MAX(Q130,R130)-W130</f>
        <v/>
      </c>
      <c r="AA130" s="24" t="n">
        <v>0</v>
      </c>
    </row>
    <row r="131">
      <c r="A131" s="24">
        <f>Model_Data!A131</f>
        <v/>
      </c>
      <c r="B131" s="24">
        <f>Model_Data!Y131</f>
        <v/>
      </c>
      <c r="C131" s="24">
        <f>Model_Data!X131</f>
        <v/>
      </c>
      <c r="D131" s="24">
        <f>Model_Data!B131</f>
        <v/>
      </c>
      <c r="E131" s="24">
        <f>Inputs!$C$6</f>
        <v/>
      </c>
      <c r="F131" s="24">
        <f>Subsurface_Inputs!$C$5+Subsurface_Inputs!$C$6*SIN(2*PI()*(A131+Subsurface_Inputs!$C$7)/Subsurface_Inputs!$C$8)+Subsurface_Inputs!$C$9*COS(2*PI()*A131/Subsurface_Inputs!$C$10)+Subsurface_Inputs!$C$11*(B131-AVERAGE($B$2:$B$242))</f>
        <v/>
      </c>
      <c r="G131" s="24">
        <f>B131-F131</f>
        <v/>
      </c>
      <c r="H131" s="24">
        <f>MIN(1,MAX(0,Subsurface_Inputs!$C$13*EXP(-0.5*((A131-Subsurface_Inputs!$C$14)/Subsurface_Inputs!$C$15)^2)+Subsurface_Inputs!$C$16*EXP(-0.5*((A131-Subsurface_Inputs!$C$17)/Subsurface_Inputs!$C$18)^2)))</f>
        <v/>
      </c>
      <c r="I131" s="24">
        <f>Subsurface_Inputs!$C$19+Subsurface_Inputs!$C$20*SIN(2*PI()*(A131-Subsurface_Inputs!$C$21)/Subsurface_Inputs!$C$22)-Subsurface_Inputs!$C$23*H131</f>
        <v/>
      </c>
      <c r="J131" s="24">
        <f>B131-I131</f>
        <v/>
      </c>
      <c r="K131" s="24">
        <f>Subsurface_Inputs!$C$25+Subsurface_Inputs!$C$26*SIN(2*PI()*(A131+Subsurface_Inputs!$C$27)/Subsurface_Inputs!$C$28)+Subsurface_Inputs!$C$29*COS(2*PI()*(A131-Subsurface_Inputs!$C$30)/Subsurface_Inputs!$C$31)-Subsurface_Inputs!$C$32*(B131-AVERAGE($B$2:$B$242))</f>
        <v/>
      </c>
      <c r="L131" s="24">
        <f>B131-K131</f>
        <v/>
      </c>
      <c r="M131" s="24">
        <f>2*Subsurface_Inputs!$C$34*F131/Subsurface_Inputs!$C$35*1000000</f>
        <v/>
      </c>
      <c r="N131" s="24">
        <f>2*Subsurface_Inputs!$C$34*I131/Subsurface_Inputs!$C$35*1000000</f>
        <v/>
      </c>
      <c r="O131" s="24">
        <f>2*Subsurface_Inputs!$C$34*K131/Subsurface_Inputs!$C$35*1000000</f>
        <v/>
      </c>
      <c r="P131" s="24">
        <f>Subsurface_Inputs!$C$37-2*Subsurface_Inputs!$C$36*(F131/1000)</f>
        <v/>
      </c>
      <c r="Q131" s="24">
        <f>Subsurface_Inputs!$C$38+Subsurface_Inputs!$C$39*H131-2*Subsurface_Inputs!$C$36*(I131/1000)</f>
        <v/>
      </c>
      <c r="R131" s="24">
        <f>Subsurface_Inputs!$C$40-2*Subsurface_Inputs!$C$36*(K131/1000)-Subsurface_Inputs!$C$41*ABS(L131-AVERAGE($L$2:$L$242))</f>
        <v/>
      </c>
      <c r="S131" s="24">
        <f>K131-AVERAGE($K$2:$K$242)</f>
        <v/>
      </c>
      <c r="T131" s="24">
        <f>K131/F131</f>
        <v/>
      </c>
      <c r="U131" s="25">
        <f>IF(H131&gt;=Subsurface_Inputs!$C$42,"Lens visible","Weak/no lens")</f>
        <v/>
      </c>
      <c r="V131" s="25">
        <f>IF(R131&gt;=W131,"Likely visible","Weak")</f>
        <v/>
      </c>
      <c r="W131" s="24">
        <f>Subsurface_Inputs!$C$43</f>
        <v/>
      </c>
      <c r="X131" s="24">
        <f>Q131-W131</f>
        <v/>
      </c>
      <c r="Y131" s="24">
        <f>R131-W131</f>
        <v/>
      </c>
      <c r="Z131" s="24">
        <f>MAX(Q131,R131)-W131</f>
        <v/>
      </c>
      <c r="AA131" s="24" t="n">
        <v>0</v>
      </c>
    </row>
    <row r="132">
      <c r="A132" s="24">
        <f>Model_Data!A132</f>
        <v/>
      </c>
      <c r="B132" s="24">
        <f>Model_Data!Y132</f>
        <v/>
      </c>
      <c r="C132" s="24">
        <f>Model_Data!X132</f>
        <v/>
      </c>
      <c r="D132" s="24">
        <f>Model_Data!B132</f>
        <v/>
      </c>
      <c r="E132" s="24">
        <f>Inputs!$C$6</f>
        <v/>
      </c>
      <c r="F132" s="24">
        <f>Subsurface_Inputs!$C$5+Subsurface_Inputs!$C$6*SIN(2*PI()*(A132+Subsurface_Inputs!$C$7)/Subsurface_Inputs!$C$8)+Subsurface_Inputs!$C$9*COS(2*PI()*A132/Subsurface_Inputs!$C$10)+Subsurface_Inputs!$C$11*(B132-AVERAGE($B$2:$B$242))</f>
        <v/>
      </c>
      <c r="G132" s="24">
        <f>B132-F132</f>
        <v/>
      </c>
      <c r="H132" s="24">
        <f>MIN(1,MAX(0,Subsurface_Inputs!$C$13*EXP(-0.5*((A132-Subsurface_Inputs!$C$14)/Subsurface_Inputs!$C$15)^2)+Subsurface_Inputs!$C$16*EXP(-0.5*((A132-Subsurface_Inputs!$C$17)/Subsurface_Inputs!$C$18)^2)))</f>
        <v/>
      </c>
      <c r="I132" s="24">
        <f>Subsurface_Inputs!$C$19+Subsurface_Inputs!$C$20*SIN(2*PI()*(A132-Subsurface_Inputs!$C$21)/Subsurface_Inputs!$C$22)-Subsurface_Inputs!$C$23*H132</f>
        <v/>
      </c>
      <c r="J132" s="24">
        <f>B132-I132</f>
        <v/>
      </c>
      <c r="K132" s="24">
        <f>Subsurface_Inputs!$C$25+Subsurface_Inputs!$C$26*SIN(2*PI()*(A132+Subsurface_Inputs!$C$27)/Subsurface_Inputs!$C$28)+Subsurface_Inputs!$C$29*COS(2*PI()*(A132-Subsurface_Inputs!$C$30)/Subsurface_Inputs!$C$31)-Subsurface_Inputs!$C$32*(B132-AVERAGE($B$2:$B$242))</f>
        <v/>
      </c>
      <c r="L132" s="24">
        <f>B132-K132</f>
        <v/>
      </c>
      <c r="M132" s="24">
        <f>2*Subsurface_Inputs!$C$34*F132/Subsurface_Inputs!$C$35*1000000</f>
        <v/>
      </c>
      <c r="N132" s="24">
        <f>2*Subsurface_Inputs!$C$34*I132/Subsurface_Inputs!$C$35*1000000</f>
        <v/>
      </c>
      <c r="O132" s="24">
        <f>2*Subsurface_Inputs!$C$34*K132/Subsurface_Inputs!$C$35*1000000</f>
        <v/>
      </c>
      <c r="P132" s="24">
        <f>Subsurface_Inputs!$C$37-2*Subsurface_Inputs!$C$36*(F132/1000)</f>
        <v/>
      </c>
      <c r="Q132" s="24">
        <f>Subsurface_Inputs!$C$38+Subsurface_Inputs!$C$39*H132-2*Subsurface_Inputs!$C$36*(I132/1000)</f>
        <v/>
      </c>
      <c r="R132" s="24">
        <f>Subsurface_Inputs!$C$40-2*Subsurface_Inputs!$C$36*(K132/1000)-Subsurface_Inputs!$C$41*ABS(L132-AVERAGE($L$2:$L$242))</f>
        <v/>
      </c>
      <c r="S132" s="24">
        <f>K132-AVERAGE($K$2:$K$242)</f>
        <v/>
      </c>
      <c r="T132" s="24">
        <f>K132/F132</f>
        <v/>
      </c>
      <c r="U132" s="25">
        <f>IF(H132&gt;=Subsurface_Inputs!$C$42,"Lens visible","Weak/no lens")</f>
        <v/>
      </c>
      <c r="V132" s="25">
        <f>IF(R132&gt;=W132,"Likely visible","Weak")</f>
        <v/>
      </c>
      <c r="W132" s="24">
        <f>Subsurface_Inputs!$C$43</f>
        <v/>
      </c>
      <c r="X132" s="24">
        <f>Q132-W132</f>
        <v/>
      </c>
      <c r="Y132" s="24">
        <f>R132-W132</f>
        <v/>
      </c>
      <c r="Z132" s="24">
        <f>MAX(Q132,R132)-W132</f>
        <v/>
      </c>
      <c r="AA132" s="24" t="n">
        <v>0</v>
      </c>
    </row>
    <row r="133">
      <c r="A133" s="24">
        <f>Model_Data!A133</f>
        <v/>
      </c>
      <c r="B133" s="24">
        <f>Model_Data!Y133</f>
        <v/>
      </c>
      <c r="C133" s="24">
        <f>Model_Data!X133</f>
        <v/>
      </c>
      <c r="D133" s="24">
        <f>Model_Data!B133</f>
        <v/>
      </c>
      <c r="E133" s="24">
        <f>Inputs!$C$6</f>
        <v/>
      </c>
      <c r="F133" s="24">
        <f>Subsurface_Inputs!$C$5+Subsurface_Inputs!$C$6*SIN(2*PI()*(A133+Subsurface_Inputs!$C$7)/Subsurface_Inputs!$C$8)+Subsurface_Inputs!$C$9*COS(2*PI()*A133/Subsurface_Inputs!$C$10)+Subsurface_Inputs!$C$11*(B133-AVERAGE($B$2:$B$242))</f>
        <v/>
      </c>
      <c r="G133" s="24">
        <f>B133-F133</f>
        <v/>
      </c>
      <c r="H133" s="24">
        <f>MIN(1,MAX(0,Subsurface_Inputs!$C$13*EXP(-0.5*((A133-Subsurface_Inputs!$C$14)/Subsurface_Inputs!$C$15)^2)+Subsurface_Inputs!$C$16*EXP(-0.5*((A133-Subsurface_Inputs!$C$17)/Subsurface_Inputs!$C$18)^2)))</f>
        <v/>
      </c>
      <c r="I133" s="24">
        <f>Subsurface_Inputs!$C$19+Subsurface_Inputs!$C$20*SIN(2*PI()*(A133-Subsurface_Inputs!$C$21)/Subsurface_Inputs!$C$22)-Subsurface_Inputs!$C$23*H133</f>
        <v/>
      </c>
      <c r="J133" s="24">
        <f>B133-I133</f>
        <v/>
      </c>
      <c r="K133" s="24">
        <f>Subsurface_Inputs!$C$25+Subsurface_Inputs!$C$26*SIN(2*PI()*(A133+Subsurface_Inputs!$C$27)/Subsurface_Inputs!$C$28)+Subsurface_Inputs!$C$29*COS(2*PI()*(A133-Subsurface_Inputs!$C$30)/Subsurface_Inputs!$C$31)-Subsurface_Inputs!$C$32*(B133-AVERAGE($B$2:$B$242))</f>
        <v/>
      </c>
      <c r="L133" s="24">
        <f>B133-K133</f>
        <v/>
      </c>
      <c r="M133" s="24">
        <f>2*Subsurface_Inputs!$C$34*F133/Subsurface_Inputs!$C$35*1000000</f>
        <v/>
      </c>
      <c r="N133" s="24">
        <f>2*Subsurface_Inputs!$C$34*I133/Subsurface_Inputs!$C$35*1000000</f>
        <v/>
      </c>
      <c r="O133" s="24">
        <f>2*Subsurface_Inputs!$C$34*K133/Subsurface_Inputs!$C$35*1000000</f>
        <v/>
      </c>
      <c r="P133" s="24">
        <f>Subsurface_Inputs!$C$37-2*Subsurface_Inputs!$C$36*(F133/1000)</f>
        <v/>
      </c>
      <c r="Q133" s="24">
        <f>Subsurface_Inputs!$C$38+Subsurface_Inputs!$C$39*H133-2*Subsurface_Inputs!$C$36*(I133/1000)</f>
        <v/>
      </c>
      <c r="R133" s="24">
        <f>Subsurface_Inputs!$C$40-2*Subsurface_Inputs!$C$36*(K133/1000)-Subsurface_Inputs!$C$41*ABS(L133-AVERAGE($L$2:$L$242))</f>
        <v/>
      </c>
      <c r="S133" s="24">
        <f>K133-AVERAGE($K$2:$K$242)</f>
        <v/>
      </c>
      <c r="T133" s="24">
        <f>K133/F133</f>
        <v/>
      </c>
      <c r="U133" s="25">
        <f>IF(H133&gt;=Subsurface_Inputs!$C$42,"Lens visible","Weak/no lens")</f>
        <v/>
      </c>
      <c r="V133" s="25">
        <f>IF(R133&gt;=W133,"Likely visible","Weak")</f>
        <v/>
      </c>
      <c r="W133" s="24">
        <f>Subsurface_Inputs!$C$43</f>
        <v/>
      </c>
      <c r="X133" s="24">
        <f>Q133-W133</f>
        <v/>
      </c>
      <c r="Y133" s="24">
        <f>R133-W133</f>
        <v/>
      </c>
      <c r="Z133" s="24">
        <f>MAX(Q133,R133)-W133</f>
        <v/>
      </c>
      <c r="AA133" s="24" t="n">
        <v>0</v>
      </c>
    </row>
    <row r="134">
      <c r="A134" s="24">
        <f>Model_Data!A134</f>
        <v/>
      </c>
      <c r="B134" s="24">
        <f>Model_Data!Y134</f>
        <v/>
      </c>
      <c r="C134" s="24">
        <f>Model_Data!X134</f>
        <v/>
      </c>
      <c r="D134" s="24">
        <f>Model_Data!B134</f>
        <v/>
      </c>
      <c r="E134" s="24">
        <f>Inputs!$C$6</f>
        <v/>
      </c>
      <c r="F134" s="24">
        <f>Subsurface_Inputs!$C$5+Subsurface_Inputs!$C$6*SIN(2*PI()*(A134+Subsurface_Inputs!$C$7)/Subsurface_Inputs!$C$8)+Subsurface_Inputs!$C$9*COS(2*PI()*A134/Subsurface_Inputs!$C$10)+Subsurface_Inputs!$C$11*(B134-AVERAGE($B$2:$B$242))</f>
        <v/>
      </c>
      <c r="G134" s="24">
        <f>B134-F134</f>
        <v/>
      </c>
      <c r="H134" s="24">
        <f>MIN(1,MAX(0,Subsurface_Inputs!$C$13*EXP(-0.5*((A134-Subsurface_Inputs!$C$14)/Subsurface_Inputs!$C$15)^2)+Subsurface_Inputs!$C$16*EXP(-0.5*((A134-Subsurface_Inputs!$C$17)/Subsurface_Inputs!$C$18)^2)))</f>
        <v/>
      </c>
      <c r="I134" s="24">
        <f>Subsurface_Inputs!$C$19+Subsurface_Inputs!$C$20*SIN(2*PI()*(A134-Subsurface_Inputs!$C$21)/Subsurface_Inputs!$C$22)-Subsurface_Inputs!$C$23*H134</f>
        <v/>
      </c>
      <c r="J134" s="24">
        <f>B134-I134</f>
        <v/>
      </c>
      <c r="K134" s="24">
        <f>Subsurface_Inputs!$C$25+Subsurface_Inputs!$C$26*SIN(2*PI()*(A134+Subsurface_Inputs!$C$27)/Subsurface_Inputs!$C$28)+Subsurface_Inputs!$C$29*COS(2*PI()*(A134-Subsurface_Inputs!$C$30)/Subsurface_Inputs!$C$31)-Subsurface_Inputs!$C$32*(B134-AVERAGE($B$2:$B$242))</f>
        <v/>
      </c>
      <c r="L134" s="24">
        <f>B134-K134</f>
        <v/>
      </c>
      <c r="M134" s="24">
        <f>2*Subsurface_Inputs!$C$34*F134/Subsurface_Inputs!$C$35*1000000</f>
        <v/>
      </c>
      <c r="N134" s="24">
        <f>2*Subsurface_Inputs!$C$34*I134/Subsurface_Inputs!$C$35*1000000</f>
        <v/>
      </c>
      <c r="O134" s="24">
        <f>2*Subsurface_Inputs!$C$34*K134/Subsurface_Inputs!$C$35*1000000</f>
        <v/>
      </c>
      <c r="P134" s="24">
        <f>Subsurface_Inputs!$C$37-2*Subsurface_Inputs!$C$36*(F134/1000)</f>
        <v/>
      </c>
      <c r="Q134" s="24">
        <f>Subsurface_Inputs!$C$38+Subsurface_Inputs!$C$39*H134-2*Subsurface_Inputs!$C$36*(I134/1000)</f>
        <v/>
      </c>
      <c r="R134" s="24">
        <f>Subsurface_Inputs!$C$40-2*Subsurface_Inputs!$C$36*(K134/1000)-Subsurface_Inputs!$C$41*ABS(L134-AVERAGE($L$2:$L$242))</f>
        <v/>
      </c>
      <c r="S134" s="24">
        <f>K134-AVERAGE($K$2:$K$242)</f>
        <v/>
      </c>
      <c r="T134" s="24">
        <f>K134/F134</f>
        <v/>
      </c>
      <c r="U134" s="25">
        <f>IF(H134&gt;=Subsurface_Inputs!$C$42,"Lens visible","Weak/no lens")</f>
        <v/>
      </c>
      <c r="V134" s="25">
        <f>IF(R134&gt;=W134,"Likely visible","Weak")</f>
        <v/>
      </c>
      <c r="W134" s="24">
        <f>Subsurface_Inputs!$C$43</f>
        <v/>
      </c>
      <c r="X134" s="24">
        <f>Q134-W134</f>
        <v/>
      </c>
      <c r="Y134" s="24">
        <f>R134-W134</f>
        <v/>
      </c>
      <c r="Z134" s="24">
        <f>MAX(Q134,R134)-W134</f>
        <v/>
      </c>
      <c r="AA134" s="24" t="n">
        <v>0</v>
      </c>
    </row>
    <row r="135">
      <c r="A135" s="24">
        <f>Model_Data!A135</f>
        <v/>
      </c>
      <c r="B135" s="24">
        <f>Model_Data!Y135</f>
        <v/>
      </c>
      <c r="C135" s="24">
        <f>Model_Data!X135</f>
        <v/>
      </c>
      <c r="D135" s="24">
        <f>Model_Data!B135</f>
        <v/>
      </c>
      <c r="E135" s="24">
        <f>Inputs!$C$6</f>
        <v/>
      </c>
      <c r="F135" s="24">
        <f>Subsurface_Inputs!$C$5+Subsurface_Inputs!$C$6*SIN(2*PI()*(A135+Subsurface_Inputs!$C$7)/Subsurface_Inputs!$C$8)+Subsurface_Inputs!$C$9*COS(2*PI()*A135/Subsurface_Inputs!$C$10)+Subsurface_Inputs!$C$11*(B135-AVERAGE($B$2:$B$242))</f>
        <v/>
      </c>
      <c r="G135" s="24">
        <f>B135-F135</f>
        <v/>
      </c>
      <c r="H135" s="24">
        <f>MIN(1,MAX(0,Subsurface_Inputs!$C$13*EXP(-0.5*((A135-Subsurface_Inputs!$C$14)/Subsurface_Inputs!$C$15)^2)+Subsurface_Inputs!$C$16*EXP(-0.5*((A135-Subsurface_Inputs!$C$17)/Subsurface_Inputs!$C$18)^2)))</f>
        <v/>
      </c>
      <c r="I135" s="24">
        <f>Subsurface_Inputs!$C$19+Subsurface_Inputs!$C$20*SIN(2*PI()*(A135-Subsurface_Inputs!$C$21)/Subsurface_Inputs!$C$22)-Subsurface_Inputs!$C$23*H135</f>
        <v/>
      </c>
      <c r="J135" s="24">
        <f>B135-I135</f>
        <v/>
      </c>
      <c r="K135" s="24">
        <f>Subsurface_Inputs!$C$25+Subsurface_Inputs!$C$26*SIN(2*PI()*(A135+Subsurface_Inputs!$C$27)/Subsurface_Inputs!$C$28)+Subsurface_Inputs!$C$29*COS(2*PI()*(A135-Subsurface_Inputs!$C$30)/Subsurface_Inputs!$C$31)-Subsurface_Inputs!$C$32*(B135-AVERAGE($B$2:$B$242))</f>
        <v/>
      </c>
      <c r="L135" s="24">
        <f>B135-K135</f>
        <v/>
      </c>
      <c r="M135" s="24">
        <f>2*Subsurface_Inputs!$C$34*F135/Subsurface_Inputs!$C$35*1000000</f>
        <v/>
      </c>
      <c r="N135" s="24">
        <f>2*Subsurface_Inputs!$C$34*I135/Subsurface_Inputs!$C$35*1000000</f>
        <v/>
      </c>
      <c r="O135" s="24">
        <f>2*Subsurface_Inputs!$C$34*K135/Subsurface_Inputs!$C$35*1000000</f>
        <v/>
      </c>
      <c r="P135" s="24">
        <f>Subsurface_Inputs!$C$37-2*Subsurface_Inputs!$C$36*(F135/1000)</f>
        <v/>
      </c>
      <c r="Q135" s="24">
        <f>Subsurface_Inputs!$C$38+Subsurface_Inputs!$C$39*H135-2*Subsurface_Inputs!$C$36*(I135/1000)</f>
        <v/>
      </c>
      <c r="R135" s="24">
        <f>Subsurface_Inputs!$C$40-2*Subsurface_Inputs!$C$36*(K135/1000)-Subsurface_Inputs!$C$41*ABS(L135-AVERAGE($L$2:$L$242))</f>
        <v/>
      </c>
      <c r="S135" s="24">
        <f>K135-AVERAGE($K$2:$K$242)</f>
        <v/>
      </c>
      <c r="T135" s="24">
        <f>K135/F135</f>
        <v/>
      </c>
      <c r="U135" s="25">
        <f>IF(H135&gt;=Subsurface_Inputs!$C$42,"Lens visible","Weak/no lens")</f>
        <v/>
      </c>
      <c r="V135" s="25">
        <f>IF(R135&gt;=W135,"Likely visible","Weak")</f>
        <v/>
      </c>
      <c r="W135" s="24">
        <f>Subsurface_Inputs!$C$43</f>
        <v/>
      </c>
      <c r="X135" s="24">
        <f>Q135-W135</f>
        <v/>
      </c>
      <c r="Y135" s="24">
        <f>R135-W135</f>
        <v/>
      </c>
      <c r="Z135" s="24">
        <f>MAX(Q135,R135)-W135</f>
        <v/>
      </c>
      <c r="AA135" s="24" t="n">
        <v>0</v>
      </c>
    </row>
    <row r="136">
      <c r="A136" s="24">
        <f>Model_Data!A136</f>
        <v/>
      </c>
      <c r="B136" s="24">
        <f>Model_Data!Y136</f>
        <v/>
      </c>
      <c r="C136" s="24">
        <f>Model_Data!X136</f>
        <v/>
      </c>
      <c r="D136" s="24">
        <f>Model_Data!B136</f>
        <v/>
      </c>
      <c r="E136" s="24">
        <f>Inputs!$C$6</f>
        <v/>
      </c>
      <c r="F136" s="24">
        <f>Subsurface_Inputs!$C$5+Subsurface_Inputs!$C$6*SIN(2*PI()*(A136+Subsurface_Inputs!$C$7)/Subsurface_Inputs!$C$8)+Subsurface_Inputs!$C$9*COS(2*PI()*A136/Subsurface_Inputs!$C$10)+Subsurface_Inputs!$C$11*(B136-AVERAGE($B$2:$B$242))</f>
        <v/>
      </c>
      <c r="G136" s="24">
        <f>B136-F136</f>
        <v/>
      </c>
      <c r="H136" s="24">
        <f>MIN(1,MAX(0,Subsurface_Inputs!$C$13*EXP(-0.5*((A136-Subsurface_Inputs!$C$14)/Subsurface_Inputs!$C$15)^2)+Subsurface_Inputs!$C$16*EXP(-0.5*((A136-Subsurface_Inputs!$C$17)/Subsurface_Inputs!$C$18)^2)))</f>
        <v/>
      </c>
      <c r="I136" s="24">
        <f>Subsurface_Inputs!$C$19+Subsurface_Inputs!$C$20*SIN(2*PI()*(A136-Subsurface_Inputs!$C$21)/Subsurface_Inputs!$C$22)-Subsurface_Inputs!$C$23*H136</f>
        <v/>
      </c>
      <c r="J136" s="24">
        <f>B136-I136</f>
        <v/>
      </c>
      <c r="K136" s="24">
        <f>Subsurface_Inputs!$C$25+Subsurface_Inputs!$C$26*SIN(2*PI()*(A136+Subsurface_Inputs!$C$27)/Subsurface_Inputs!$C$28)+Subsurface_Inputs!$C$29*COS(2*PI()*(A136-Subsurface_Inputs!$C$30)/Subsurface_Inputs!$C$31)-Subsurface_Inputs!$C$32*(B136-AVERAGE($B$2:$B$242))</f>
        <v/>
      </c>
      <c r="L136" s="24">
        <f>B136-K136</f>
        <v/>
      </c>
      <c r="M136" s="24">
        <f>2*Subsurface_Inputs!$C$34*F136/Subsurface_Inputs!$C$35*1000000</f>
        <v/>
      </c>
      <c r="N136" s="24">
        <f>2*Subsurface_Inputs!$C$34*I136/Subsurface_Inputs!$C$35*1000000</f>
        <v/>
      </c>
      <c r="O136" s="24">
        <f>2*Subsurface_Inputs!$C$34*K136/Subsurface_Inputs!$C$35*1000000</f>
        <v/>
      </c>
      <c r="P136" s="24">
        <f>Subsurface_Inputs!$C$37-2*Subsurface_Inputs!$C$36*(F136/1000)</f>
        <v/>
      </c>
      <c r="Q136" s="24">
        <f>Subsurface_Inputs!$C$38+Subsurface_Inputs!$C$39*H136-2*Subsurface_Inputs!$C$36*(I136/1000)</f>
        <v/>
      </c>
      <c r="R136" s="24">
        <f>Subsurface_Inputs!$C$40-2*Subsurface_Inputs!$C$36*(K136/1000)-Subsurface_Inputs!$C$41*ABS(L136-AVERAGE($L$2:$L$242))</f>
        <v/>
      </c>
      <c r="S136" s="24">
        <f>K136-AVERAGE($K$2:$K$242)</f>
        <v/>
      </c>
      <c r="T136" s="24">
        <f>K136/F136</f>
        <v/>
      </c>
      <c r="U136" s="25">
        <f>IF(H136&gt;=Subsurface_Inputs!$C$42,"Lens visible","Weak/no lens")</f>
        <v/>
      </c>
      <c r="V136" s="25">
        <f>IF(R136&gt;=W136,"Likely visible","Weak")</f>
        <v/>
      </c>
      <c r="W136" s="24">
        <f>Subsurface_Inputs!$C$43</f>
        <v/>
      </c>
      <c r="X136" s="24">
        <f>Q136-W136</f>
        <v/>
      </c>
      <c r="Y136" s="24">
        <f>R136-W136</f>
        <v/>
      </c>
      <c r="Z136" s="24">
        <f>MAX(Q136,R136)-W136</f>
        <v/>
      </c>
      <c r="AA136" s="24" t="n">
        <v>0</v>
      </c>
    </row>
    <row r="137">
      <c r="A137" s="24">
        <f>Model_Data!A137</f>
        <v/>
      </c>
      <c r="B137" s="24">
        <f>Model_Data!Y137</f>
        <v/>
      </c>
      <c r="C137" s="24">
        <f>Model_Data!X137</f>
        <v/>
      </c>
      <c r="D137" s="24">
        <f>Model_Data!B137</f>
        <v/>
      </c>
      <c r="E137" s="24">
        <f>Inputs!$C$6</f>
        <v/>
      </c>
      <c r="F137" s="24">
        <f>Subsurface_Inputs!$C$5+Subsurface_Inputs!$C$6*SIN(2*PI()*(A137+Subsurface_Inputs!$C$7)/Subsurface_Inputs!$C$8)+Subsurface_Inputs!$C$9*COS(2*PI()*A137/Subsurface_Inputs!$C$10)+Subsurface_Inputs!$C$11*(B137-AVERAGE($B$2:$B$242))</f>
        <v/>
      </c>
      <c r="G137" s="24">
        <f>B137-F137</f>
        <v/>
      </c>
      <c r="H137" s="24">
        <f>MIN(1,MAX(0,Subsurface_Inputs!$C$13*EXP(-0.5*((A137-Subsurface_Inputs!$C$14)/Subsurface_Inputs!$C$15)^2)+Subsurface_Inputs!$C$16*EXP(-0.5*((A137-Subsurface_Inputs!$C$17)/Subsurface_Inputs!$C$18)^2)))</f>
        <v/>
      </c>
      <c r="I137" s="24">
        <f>Subsurface_Inputs!$C$19+Subsurface_Inputs!$C$20*SIN(2*PI()*(A137-Subsurface_Inputs!$C$21)/Subsurface_Inputs!$C$22)-Subsurface_Inputs!$C$23*H137</f>
        <v/>
      </c>
      <c r="J137" s="24">
        <f>B137-I137</f>
        <v/>
      </c>
      <c r="K137" s="24">
        <f>Subsurface_Inputs!$C$25+Subsurface_Inputs!$C$26*SIN(2*PI()*(A137+Subsurface_Inputs!$C$27)/Subsurface_Inputs!$C$28)+Subsurface_Inputs!$C$29*COS(2*PI()*(A137-Subsurface_Inputs!$C$30)/Subsurface_Inputs!$C$31)-Subsurface_Inputs!$C$32*(B137-AVERAGE($B$2:$B$242))</f>
        <v/>
      </c>
      <c r="L137" s="24">
        <f>B137-K137</f>
        <v/>
      </c>
      <c r="M137" s="24">
        <f>2*Subsurface_Inputs!$C$34*F137/Subsurface_Inputs!$C$35*1000000</f>
        <v/>
      </c>
      <c r="N137" s="24">
        <f>2*Subsurface_Inputs!$C$34*I137/Subsurface_Inputs!$C$35*1000000</f>
        <v/>
      </c>
      <c r="O137" s="24">
        <f>2*Subsurface_Inputs!$C$34*K137/Subsurface_Inputs!$C$35*1000000</f>
        <v/>
      </c>
      <c r="P137" s="24">
        <f>Subsurface_Inputs!$C$37-2*Subsurface_Inputs!$C$36*(F137/1000)</f>
        <v/>
      </c>
      <c r="Q137" s="24">
        <f>Subsurface_Inputs!$C$38+Subsurface_Inputs!$C$39*H137-2*Subsurface_Inputs!$C$36*(I137/1000)</f>
        <v/>
      </c>
      <c r="R137" s="24">
        <f>Subsurface_Inputs!$C$40-2*Subsurface_Inputs!$C$36*(K137/1000)-Subsurface_Inputs!$C$41*ABS(L137-AVERAGE($L$2:$L$242))</f>
        <v/>
      </c>
      <c r="S137" s="24">
        <f>K137-AVERAGE($K$2:$K$242)</f>
        <v/>
      </c>
      <c r="T137" s="24">
        <f>K137/F137</f>
        <v/>
      </c>
      <c r="U137" s="25">
        <f>IF(H137&gt;=Subsurface_Inputs!$C$42,"Lens visible","Weak/no lens")</f>
        <v/>
      </c>
      <c r="V137" s="25">
        <f>IF(R137&gt;=W137,"Likely visible","Weak")</f>
        <v/>
      </c>
      <c r="W137" s="24">
        <f>Subsurface_Inputs!$C$43</f>
        <v/>
      </c>
      <c r="X137" s="24">
        <f>Q137-W137</f>
        <v/>
      </c>
      <c r="Y137" s="24">
        <f>R137-W137</f>
        <v/>
      </c>
      <c r="Z137" s="24">
        <f>MAX(Q137,R137)-W137</f>
        <v/>
      </c>
      <c r="AA137" s="24" t="n">
        <v>0</v>
      </c>
    </row>
    <row r="138">
      <c r="A138" s="24">
        <f>Model_Data!A138</f>
        <v/>
      </c>
      <c r="B138" s="24">
        <f>Model_Data!Y138</f>
        <v/>
      </c>
      <c r="C138" s="24">
        <f>Model_Data!X138</f>
        <v/>
      </c>
      <c r="D138" s="24">
        <f>Model_Data!B138</f>
        <v/>
      </c>
      <c r="E138" s="24">
        <f>Inputs!$C$6</f>
        <v/>
      </c>
      <c r="F138" s="24">
        <f>Subsurface_Inputs!$C$5+Subsurface_Inputs!$C$6*SIN(2*PI()*(A138+Subsurface_Inputs!$C$7)/Subsurface_Inputs!$C$8)+Subsurface_Inputs!$C$9*COS(2*PI()*A138/Subsurface_Inputs!$C$10)+Subsurface_Inputs!$C$11*(B138-AVERAGE($B$2:$B$242))</f>
        <v/>
      </c>
      <c r="G138" s="24">
        <f>B138-F138</f>
        <v/>
      </c>
      <c r="H138" s="24">
        <f>MIN(1,MAX(0,Subsurface_Inputs!$C$13*EXP(-0.5*((A138-Subsurface_Inputs!$C$14)/Subsurface_Inputs!$C$15)^2)+Subsurface_Inputs!$C$16*EXP(-0.5*((A138-Subsurface_Inputs!$C$17)/Subsurface_Inputs!$C$18)^2)))</f>
        <v/>
      </c>
      <c r="I138" s="24">
        <f>Subsurface_Inputs!$C$19+Subsurface_Inputs!$C$20*SIN(2*PI()*(A138-Subsurface_Inputs!$C$21)/Subsurface_Inputs!$C$22)-Subsurface_Inputs!$C$23*H138</f>
        <v/>
      </c>
      <c r="J138" s="24">
        <f>B138-I138</f>
        <v/>
      </c>
      <c r="K138" s="24">
        <f>Subsurface_Inputs!$C$25+Subsurface_Inputs!$C$26*SIN(2*PI()*(A138+Subsurface_Inputs!$C$27)/Subsurface_Inputs!$C$28)+Subsurface_Inputs!$C$29*COS(2*PI()*(A138-Subsurface_Inputs!$C$30)/Subsurface_Inputs!$C$31)-Subsurface_Inputs!$C$32*(B138-AVERAGE($B$2:$B$242))</f>
        <v/>
      </c>
      <c r="L138" s="24">
        <f>B138-K138</f>
        <v/>
      </c>
      <c r="M138" s="24">
        <f>2*Subsurface_Inputs!$C$34*F138/Subsurface_Inputs!$C$35*1000000</f>
        <v/>
      </c>
      <c r="N138" s="24">
        <f>2*Subsurface_Inputs!$C$34*I138/Subsurface_Inputs!$C$35*1000000</f>
        <v/>
      </c>
      <c r="O138" s="24">
        <f>2*Subsurface_Inputs!$C$34*K138/Subsurface_Inputs!$C$35*1000000</f>
        <v/>
      </c>
      <c r="P138" s="24">
        <f>Subsurface_Inputs!$C$37-2*Subsurface_Inputs!$C$36*(F138/1000)</f>
        <v/>
      </c>
      <c r="Q138" s="24">
        <f>Subsurface_Inputs!$C$38+Subsurface_Inputs!$C$39*H138-2*Subsurface_Inputs!$C$36*(I138/1000)</f>
        <v/>
      </c>
      <c r="R138" s="24">
        <f>Subsurface_Inputs!$C$40-2*Subsurface_Inputs!$C$36*(K138/1000)-Subsurface_Inputs!$C$41*ABS(L138-AVERAGE($L$2:$L$242))</f>
        <v/>
      </c>
      <c r="S138" s="24">
        <f>K138-AVERAGE($K$2:$K$242)</f>
        <v/>
      </c>
      <c r="T138" s="24">
        <f>K138/F138</f>
        <v/>
      </c>
      <c r="U138" s="25">
        <f>IF(H138&gt;=Subsurface_Inputs!$C$42,"Lens visible","Weak/no lens")</f>
        <v/>
      </c>
      <c r="V138" s="25">
        <f>IF(R138&gt;=W138,"Likely visible","Weak")</f>
        <v/>
      </c>
      <c r="W138" s="24">
        <f>Subsurface_Inputs!$C$43</f>
        <v/>
      </c>
      <c r="X138" s="24">
        <f>Q138-W138</f>
        <v/>
      </c>
      <c r="Y138" s="24">
        <f>R138-W138</f>
        <v/>
      </c>
      <c r="Z138" s="24">
        <f>MAX(Q138,R138)-W138</f>
        <v/>
      </c>
      <c r="AA138" s="24" t="n">
        <v>0</v>
      </c>
    </row>
    <row r="139">
      <c r="A139" s="24">
        <f>Model_Data!A139</f>
        <v/>
      </c>
      <c r="B139" s="24">
        <f>Model_Data!Y139</f>
        <v/>
      </c>
      <c r="C139" s="24">
        <f>Model_Data!X139</f>
        <v/>
      </c>
      <c r="D139" s="24">
        <f>Model_Data!B139</f>
        <v/>
      </c>
      <c r="E139" s="24">
        <f>Inputs!$C$6</f>
        <v/>
      </c>
      <c r="F139" s="24">
        <f>Subsurface_Inputs!$C$5+Subsurface_Inputs!$C$6*SIN(2*PI()*(A139+Subsurface_Inputs!$C$7)/Subsurface_Inputs!$C$8)+Subsurface_Inputs!$C$9*COS(2*PI()*A139/Subsurface_Inputs!$C$10)+Subsurface_Inputs!$C$11*(B139-AVERAGE($B$2:$B$242))</f>
        <v/>
      </c>
      <c r="G139" s="24">
        <f>B139-F139</f>
        <v/>
      </c>
      <c r="H139" s="24">
        <f>MIN(1,MAX(0,Subsurface_Inputs!$C$13*EXP(-0.5*((A139-Subsurface_Inputs!$C$14)/Subsurface_Inputs!$C$15)^2)+Subsurface_Inputs!$C$16*EXP(-0.5*((A139-Subsurface_Inputs!$C$17)/Subsurface_Inputs!$C$18)^2)))</f>
        <v/>
      </c>
      <c r="I139" s="24">
        <f>Subsurface_Inputs!$C$19+Subsurface_Inputs!$C$20*SIN(2*PI()*(A139-Subsurface_Inputs!$C$21)/Subsurface_Inputs!$C$22)-Subsurface_Inputs!$C$23*H139</f>
        <v/>
      </c>
      <c r="J139" s="24">
        <f>B139-I139</f>
        <v/>
      </c>
      <c r="K139" s="24">
        <f>Subsurface_Inputs!$C$25+Subsurface_Inputs!$C$26*SIN(2*PI()*(A139+Subsurface_Inputs!$C$27)/Subsurface_Inputs!$C$28)+Subsurface_Inputs!$C$29*COS(2*PI()*(A139-Subsurface_Inputs!$C$30)/Subsurface_Inputs!$C$31)-Subsurface_Inputs!$C$32*(B139-AVERAGE($B$2:$B$242))</f>
        <v/>
      </c>
      <c r="L139" s="24">
        <f>B139-K139</f>
        <v/>
      </c>
      <c r="M139" s="24">
        <f>2*Subsurface_Inputs!$C$34*F139/Subsurface_Inputs!$C$35*1000000</f>
        <v/>
      </c>
      <c r="N139" s="24">
        <f>2*Subsurface_Inputs!$C$34*I139/Subsurface_Inputs!$C$35*1000000</f>
        <v/>
      </c>
      <c r="O139" s="24">
        <f>2*Subsurface_Inputs!$C$34*K139/Subsurface_Inputs!$C$35*1000000</f>
        <v/>
      </c>
      <c r="P139" s="24">
        <f>Subsurface_Inputs!$C$37-2*Subsurface_Inputs!$C$36*(F139/1000)</f>
        <v/>
      </c>
      <c r="Q139" s="24">
        <f>Subsurface_Inputs!$C$38+Subsurface_Inputs!$C$39*H139-2*Subsurface_Inputs!$C$36*(I139/1000)</f>
        <v/>
      </c>
      <c r="R139" s="24">
        <f>Subsurface_Inputs!$C$40-2*Subsurface_Inputs!$C$36*(K139/1000)-Subsurface_Inputs!$C$41*ABS(L139-AVERAGE($L$2:$L$242))</f>
        <v/>
      </c>
      <c r="S139" s="24">
        <f>K139-AVERAGE($K$2:$K$242)</f>
        <v/>
      </c>
      <c r="T139" s="24">
        <f>K139/F139</f>
        <v/>
      </c>
      <c r="U139" s="25">
        <f>IF(H139&gt;=Subsurface_Inputs!$C$42,"Lens visible","Weak/no lens")</f>
        <v/>
      </c>
      <c r="V139" s="25">
        <f>IF(R139&gt;=W139,"Likely visible","Weak")</f>
        <v/>
      </c>
      <c r="W139" s="24">
        <f>Subsurface_Inputs!$C$43</f>
        <v/>
      </c>
      <c r="X139" s="24">
        <f>Q139-W139</f>
        <v/>
      </c>
      <c r="Y139" s="24">
        <f>R139-W139</f>
        <v/>
      </c>
      <c r="Z139" s="24">
        <f>MAX(Q139,R139)-W139</f>
        <v/>
      </c>
      <c r="AA139" s="24" t="n">
        <v>0</v>
      </c>
    </row>
    <row r="140">
      <c r="A140" s="24">
        <f>Model_Data!A140</f>
        <v/>
      </c>
      <c r="B140" s="24">
        <f>Model_Data!Y140</f>
        <v/>
      </c>
      <c r="C140" s="24">
        <f>Model_Data!X140</f>
        <v/>
      </c>
      <c r="D140" s="24">
        <f>Model_Data!B140</f>
        <v/>
      </c>
      <c r="E140" s="24">
        <f>Inputs!$C$6</f>
        <v/>
      </c>
      <c r="F140" s="24">
        <f>Subsurface_Inputs!$C$5+Subsurface_Inputs!$C$6*SIN(2*PI()*(A140+Subsurface_Inputs!$C$7)/Subsurface_Inputs!$C$8)+Subsurface_Inputs!$C$9*COS(2*PI()*A140/Subsurface_Inputs!$C$10)+Subsurface_Inputs!$C$11*(B140-AVERAGE($B$2:$B$242))</f>
        <v/>
      </c>
      <c r="G140" s="24">
        <f>B140-F140</f>
        <v/>
      </c>
      <c r="H140" s="24">
        <f>MIN(1,MAX(0,Subsurface_Inputs!$C$13*EXP(-0.5*((A140-Subsurface_Inputs!$C$14)/Subsurface_Inputs!$C$15)^2)+Subsurface_Inputs!$C$16*EXP(-0.5*((A140-Subsurface_Inputs!$C$17)/Subsurface_Inputs!$C$18)^2)))</f>
        <v/>
      </c>
      <c r="I140" s="24">
        <f>Subsurface_Inputs!$C$19+Subsurface_Inputs!$C$20*SIN(2*PI()*(A140-Subsurface_Inputs!$C$21)/Subsurface_Inputs!$C$22)-Subsurface_Inputs!$C$23*H140</f>
        <v/>
      </c>
      <c r="J140" s="24">
        <f>B140-I140</f>
        <v/>
      </c>
      <c r="K140" s="24">
        <f>Subsurface_Inputs!$C$25+Subsurface_Inputs!$C$26*SIN(2*PI()*(A140+Subsurface_Inputs!$C$27)/Subsurface_Inputs!$C$28)+Subsurface_Inputs!$C$29*COS(2*PI()*(A140-Subsurface_Inputs!$C$30)/Subsurface_Inputs!$C$31)-Subsurface_Inputs!$C$32*(B140-AVERAGE($B$2:$B$242))</f>
        <v/>
      </c>
      <c r="L140" s="24">
        <f>B140-K140</f>
        <v/>
      </c>
      <c r="M140" s="24">
        <f>2*Subsurface_Inputs!$C$34*F140/Subsurface_Inputs!$C$35*1000000</f>
        <v/>
      </c>
      <c r="N140" s="24">
        <f>2*Subsurface_Inputs!$C$34*I140/Subsurface_Inputs!$C$35*1000000</f>
        <v/>
      </c>
      <c r="O140" s="24">
        <f>2*Subsurface_Inputs!$C$34*K140/Subsurface_Inputs!$C$35*1000000</f>
        <v/>
      </c>
      <c r="P140" s="24">
        <f>Subsurface_Inputs!$C$37-2*Subsurface_Inputs!$C$36*(F140/1000)</f>
        <v/>
      </c>
      <c r="Q140" s="24">
        <f>Subsurface_Inputs!$C$38+Subsurface_Inputs!$C$39*H140-2*Subsurface_Inputs!$C$36*(I140/1000)</f>
        <v/>
      </c>
      <c r="R140" s="24">
        <f>Subsurface_Inputs!$C$40-2*Subsurface_Inputs!$C$36*(K140/1000)-Subsurface_Inputs!$C$41*ABS(L140-AVERAGE($L$2:$L$242))</f>
        <v/>
      </c>
      <c r="S140" s="24">
        <f>K140-AVERAGE($K$2:$K$242)</f>
        <v/>
      </c>
      <c r="T140" s="24">
        <f>K140/F140</f>
        <v/>
      </c>
      <c r="U140" s="25">
        <f>IF(H140&gt;=Subsurface_Inputs!$C$42,"Lens visible","Weak/no lens")</f>
        <v/>
      </c>
      <c r="V140" s="25">
        <f>IF(R140&gt;=W140,"Likely visible","Weak")</f>
        <v/>
      </c>
      <c r="W140" s="24">
        <f>Subsurface_Inputs!$C$43</f>
        <v/>
      </c>
      <c r="X140" s="24">
        <f>Q140-W140</f>
        <v/>
      </c>
      <c r="Y140" s="24">
        <f>R140-W140</f>
        <v/>
      </c>
      <c r="Z140" s="24">
        <f>MAX(Q140,R140)-W140</f>
        <v/>
      </c>
      <c r="AA140" s="24" t="n">
        <v>0</v>
      </c>
    </row>
    <row r="141">
      <c r="A141" s="24">
        <f>Model_Data!A141</f>
        <v/>
      </c>
      <c r="B141" s="24">
        <f>Model_Data!Y141</f>
        <v/>
      </c>
      <c r="C141" s="24">
        <f>Model_Data!X141</f>
        <v/>
      </c>
      <c r="D141" s="24">
        <f>Model_Data!B141</f>
        <v/>
      </c>
      <c r="E141" s="24">
        <f>Inputs!$C$6</f>
        <v/>
      </c>
      <c r="F141" s="24">
        <f>Subsurface_Inputs!$C$5+Subsurface_Inputs!$C$6*SIN(2*PI()*(A141+Subsurface_Inputs!$C$7)/Subsurface_Inputs!$C$8)+Subsurface_Inputs!$C$9*COS(2*PI()*A141/Subsurface_Inputs!$C$10)+Subsurface_Inputs!$C$11*(B141-AVERAGE($B$2:$B$242))</f>
        <v/>
      </c>
      <c r="G141" s="24">
        <f>B141-F141</f>
        <v/>
      </c>
      <c r="H141" s="24">
        <f>MIN(1,MAX(0,Subsurface_Inputs!$C$13*EXP(-0.5*((A141-Subsurface_Inputs!$C$14)/Subsurface_Inputs!$C$15)^2)+Subsurface_Inputs!$C$16*EXP(-0.5*((A141-Subsurface_Inputs!$C$17)/Subsurface_Inputs!$C$18)^2)))</f>
        <v/>
      </c>
      <c r="I141" s="24">
        <f>Subsurface_Inputs!$C$19+Subsurface_Inputs!$C$20*SIN(2*PI()*(A141-Subsurface_Inputs!$C$21)/Subsurface_Inputs!$C$22)-Subsurface_Inputs!$C$23*H141</f>
        <v/>
      </c>
      <c r="J141" s="24">
        <f>B141-I141</f>
        <v/>
      </c>
      <c r="K141" s="24">
        <f>Subsurface_Inputs!$C$25+Subsurface_Inputs!$C$26*SIN(2*PI()*(A141+Subsurface_Inputs!$C$27)/Subsurface_Inputs!$C$28)+Subsurface_Inputs!$C$29*COS(2*PI()*(A141-Subsurface_Inputs!$C$30)/Subsurface_Inputs!$C$31)-Subsurface_Inputs!$C$32*(B141-AVERAGE($B$2:$B$242))</f>
        <v/>
      </c>
      <c r="L141" s="24">
        <f>B141-K141</f>
        <v/>
      </c>
      <c r="M141" s="24">
        <f>2*Subsurface_Inputs!$C$34*F141/Subsurface_Inputs!$C$35*1000000</f>
        <v/>
      </c>
      <c r="N141" s="24">
        <f>2*Subsurface_Inputs!$C$34*I141/Subsurface_Inputs!$C$35*1000000</f>
        <v/>
      </c>
      <c r="O141" s="24">
        <f>2*Subsurface_Inputs!$C$34*K141/Subsurface_Inputs!$C$35*1000000</f>
        <v/>
      </c>
      <c r="P141" s="24">
        <f>Subsurface_Inputs!$C$37-2*Subsurface_Inputs!$C$36*(F141/1000)</f>
        <v/>
      </c>
      <c r="Q141" s="24">
        <f>Subsurface_Inputs!$C$38+Subsurface_Inputs!$C$39*H141-2*Subsurface_Inputs!$C$36*(I141/1000)</f>
        <v/>
      </c>
      <c r="R141" s="24">
        <f>Subsurface_Inputs!$C$40-2*Subsurface_Inputs!$C$36*(K141/1000)-Subsurface_Inputs!$C$41*ABS(L141-AVERAGE($L$2:$L$242))</f>
        <v/>
      </c>
      <c r="S141" s="24">
        <f>K141-AVERAGE($K$2:$K$242)</f>
        <v/>
      </c>
      <c r="T141" s="24">
        <f>K141/F141</f>
        <v/>
      </c>
      <c r="U141" s="25">
        <f>IF(H141&gt;=Subsurface_Inputs!$C$42,"Lens visible","Weak/no lens")</f>
        <v/>
      </c>
      <c r="V141" s="25">
        <f>IF(R141&gt;=W141,"Likely visible","Weak")</f>
        <v/>
      </c>
      <c r="W141" s="24">
        <f>Subsurface_Inputs!$C$43</f>
        <v/>
      </c>
      <c r="X141" s="24">
        <f>Q141-W141</f>
        <v/>
      </c>
      <c r="Y141" s="24">
        <f>R141-W141</f>
        <v/>
      </c>
      <c r="Z141" s="24">
        <f>MAX(Q141,R141)-W141</f>
        <v/>
      </c>
      <c r="AA141" s="24" t="n">
        <v>0</v>
      </c>
    </row>
    <row r="142">
      <c r="A142" s="24">
        <f>Model_Data!A142</f>
        <v/>
      </c>
      <c r="B142" s="24">
        <f>Model_Data!Y142</f>
        <v/>
      </c>
      <c r="C142" s="24">
        <f>Model_Data!X142</f>
        <v/>
      </c>
      <c r="D142" s="24">
        <f>Model_Data!B142</f>
        <v/>
      </c>
      <c r="E142" s="24">
        <f>Inputs!$C$6</f>
        <v/>
      </c>
      <c r="F142" s="24">
        <f>Subsurface_Inputs!$C$5+Subsurface_Inputs!$C$6*SIN(2*PI()*(A142+Subsurface_Inputs!$C$7)/Subsurface_Inputs!$C$8)+Subsurface_Inputs!$C$9*COS(2*PI()*A142/Subsurface_Inputs!$C$10)+Subsurface_Inputs!$C$11*(B142-AVERAGE($B$2:$B$242))</f>
        <v/>
      </c>
      <c r="G142" s="24">
        <f>B142-F142</f>
        <v/>
      </c>
      <c r="H142" s="24">
        <f>MIN(1,MAX(0,Subsurface_Inputs!$C$13*EXP(-0.5*((A142-Subsurface_Inputs!$C$14)/Subsurface_Inputs!$C$15)^2)+Subsurface_Inputs!$C$16*EXP(-0.5*((A142-Subsurface_Inputs!$C$17)/Subsurface_Inputs!$C$18)^2)))</f>
        <v/>
      </c>
      <c r="I142" s="24">
        <f>Subsurface_Inputs!$C$19+Subsurface_Inputs!$C$20*SIN(2*PI()*(A142-Subsurface_Inputs!$C$21)/Subsurface_Inputs!$C$22)-Subsurface_Inputs!$C$23*H142</f>
        <v/>
      </c>
      <c r="J142" s="24">
        <f>B142-I142</f>
        <v/>
      </c>
      <c r="K142" s="24">
        <f>Subsurface_Inputs!$C$25+Subsurface_Inputs!$C$26*SIN(2*PI()*(A142+Subsurface_Inputs!$C$27)/Subsurface_Inputs!$C$28)+Subsurface_Inputs!$C$29*COS(2*PI()*(A142-Subsurface_Inputs!$C$30)/Subsurface_Inputs!$C$31)-Subsurface_Inputs!$C$32*(B142-AVERAGE($B$2:$B$242))</f>
        <v/>
      </c>
      <c r="L142" s="24">
        <f>B142-K142</f>
        <v/>
      </c>
      <c r="M142" s="24">
        <f>2*Subsurface_Inputs!$C$34*F142/Subsurface_Inputs!$C$35*1000000</f>
        <v/>
      </c>
      <c r="N142" s="24">
        <f>2*Subsurface_Inputs!$C$34*I142/Subsurface_Inputs!$C$35*1000000</f>
        <v/>
      </c>
      <c r="O142" s="24">
        <f>2*Subsurface_Inputs!$C$34*K142/Subsurface_Inputs!$C$35*1000000</f>
        <v/>
      </c>
      <c r="P142" s="24">
        <f>Subsurface_Inputs!$C$37-2*Subsurface_Inputs!$C$36*(F142/1000)</f>
        <v/>
      </c>
      <c r="Q142" s="24">
        <f>Subsurface_Inputs!$C$38+Subsurface_Inputs!$C$39*H142-2*Subsurface_Inputs!$C$36*(I142/1000)</f>
        <v/>
      </c>
      <c r="R142" s="24">
        <f>Subsurface_Inputs!$C$40-2*Subsurface_Inputs!$C$36*(K142/1000)-Subsurface_Inputs!$C$41*ABS(L142-AVERAGE($L$2:$L$242))</f>
        <v/>
      </c>
      <c r="S142" s="24">
        <f>K142-AVERAGE($K$2:$K$242)</f>
        <v/>
      </c>
      <c r="T142" s="24">
        <f>K142/F142</f>
        <v/>
      </c>
      <c r="U142" s="25">
        <f>IF(H142&gt;=Subsurface_Inputs!$C$42,"Lens visible","Weak/no lens")</f>
        <v/>
      </c>
      <c r="V142" s="25">
        <f>IF(R142&gt;=W142,"Likely visible","Weak")</f>
        <v/>
      </c>
      <c r="W142" s="24">
        <f>Subsurface_Inputs!$C$43</f>
        <v/>
      </c>
      <c r="X142" s="24">
        <f>Q142-W142</f>
        <v/>
      </c>
      <c r="Y142" s="24">
        <f>R142-W142</f>
        <v/>
      </c>
      <c r="Z142" s="24">
        <f>MAX(Q142,R142)-W142</f>
        <v/>
      </c>
      <c r="AA142" s="24" t="n">
        <v>0</v>
      </c>
    </row>
    <row r="143">
      <c r="A143" s="24">
        <f>Model_Data!A143</f>
        <v/>
      </c>
      <c r="B143" s="24">
        <f>Model_Data!Y143</f>
        <v/>
      </c>
      <c r="C143" s="24">
        <f>Model_Data!X143</f>
        <v/>
      </c>
      <c r="D143" s="24">
        <f>Model_Data!B143</f>
        <v/>
      </c>
      <c r="E143" s="24">
        <f>Inputs!$C$6</f>
        <v/>
      </c>
      <c r="F143" s="24">
        <f>Subsurface_Inputs!$C$5+Subsurface_Inputs!$C$6*SIN(2*PI()*(A143+Subsurface_Inputs!$C$7)/Subsurface_Inputs!$C$8)+Subsurface_Inputs!$C$9*COS(2*PI()*A143/Subsurface_Inputs!$C$10)+Subsurface_Inputs!$C$11*(B143-AVERAGE($B$2:$B$242))</f>
        <v/>
      </c>
      <c r="G143" s="24">
        <f>B143-F143</f>
        <v/>
      </c>
      <c r="H143" s="24">
        <f>MIN(1,MAX(0,Subsurface_Inputs!$C$13*EXP(-0.5*((A143-Subsurface_Inputs!$C$14)/Subsurface_Inputs!$C$15)^2)+Subsurface_Inputs!$C$16*EXP(-0.5*((A143-Subsurface_Inputs!$C$17)/Subsurface_Inputs!$C$18)^2)))</f>
        <v/>
      </c>
      <c r="I143" s="24">
        <f>Subsurface_Inputs!$C$19+Subsurface_Inputs!$C$20*SIN(2*PI()*(A143-Subsurface_Inputs!$C$21)/Subsurface_Inputs!$C$22)-Subsurface_Inputs!$C$23*H143</f>
        <v/>
      </c>
      <c r="J143" s="24">
        <f>B143-I143</f>
        <v/>
      </c>
      <c r="K143" s="24">
        <f>Subsurface_Inputs!$C$25+Subsurface_Inputs!$C$26*SIN(2*PI()*(A143+Subsurface_Inputs!$C$27)/Subsurface_Inputs!$C$28)+Subsurface_Inputs!$C$29*COS(2*PI()*(A143-Subsurface_Inputs!$C$30)/Subsurface_Inputs!$C$31)-Subsurface_Inputs!$C$32*(B143-AVERAGE($B$2:$B$242))</f>
        <v/>
      </c>
      <c r="L143" s="24">
        <f>B143-K143</f>
        <v/>
      </c>
      <c r="M143" s="24">
        <f>2*Subsurface_Inputs!$C$34*F143/Subsurface_Inputs!$C$35*1000000</f>
        <v/>
      </c>
      <c r="N143" s="24">
        <f>2*Subsurface_Inputs!$C$34*I143/Subsurface_Inputs!$C$35*1000000</f>
        <v/>
      </c>
      <c r="O143" s="24">
        <f>2*Subsurface_Inputs!$C$34*K143/Subsurface_Inputs!$C$35*1000000</f>
        <v/>
      </c>
      <c r="P143" s="24">
        <f>Subsurface_Inputs!$C$37-2*Subsurface_Inputs!$C$36*(F143/1000)</f>
        <v/>
      </c>
      <c r="Q143" s="24">
        <f>Subsurface_Inputs!$C$38+Subsurface_Inputs!$C$39*H143-2*Subsurface_Inputs!$C$36*(I143/1000)</f>
        <v/>
      </c>
      <c r="R143" s="24">
        <f>Subsurface_Inputs!$C$40-2*Subsurface_Inputs!$C$36*(K143/1000)-Subsurface_Inputs!$C$41*ABS(L143-AVERAGE($L$2:$L$242))</f>
        <v/>
      </c>
      <c r="S143" s="24">
        <f>K143-AVERAGE($K$2:$K$242)</f>
        <v/>
      </c>
      <c r="T143" s="24">
        <f>K143/F143</f>
        <v/>
      </c>
      <c r="U143" s="25">
        <f>IF(H143&gt;=Subsurface_Inputs!$C$42,"Lens visible","Weak/no lens")</f>
        <v/>
      </c>
      <c r="V143" s="25">
        <f>IF(R143&gt;=W143,"Likely visible","Weak")</f>
        <v/>
      </c>
      <c r="W143" s="24">
        <f>Subsurface_Inputs!$C$43</f>
        <v/>
      </c>
      <c r="X143" s="24">
        <f>Q143-W143</f>
        <v/>
      </c>
      <c r="Y143" s="24">
        <f>R143-W143</f>
        <v/>
      </c>
      <c r="Z143" s="24">
        <f>MAX(Q143,R143)-W143</f>
        <v/>
      </c>
      <c r="AA143" s="24" t="n">
        <v>0</v>
      </c>
    </row>
    <row r="144">
      <c r="A144" s="24">
        <f>Model_Data!A144</f>
        <v/>
      </c>
      <c r="B144" s="24">
        <f>Model_Data!Y144</f>
        <v/>
      </c>
      <c r="C144" s="24">
        <f>Model_Data!X144</f>
        <v/>
      </c>
      <c r="D144" s="24">
        <f>Model_Data!B144</f>
        <v/>
      </c>
      <c r="E144" s="24">
        <f>Inputs!$C$6</f>
        <v/>
      </c>
      <c r="F144" s="24">
        <f>Subsurface_Inputs!$C$5+Subsurface_Inputs!$C$6*SIN(2*PI()*(A144+Subsurface_Inputs!$C$7)/Subsurface_Inputs!$C$8)+Subsurface_Inputs!$C$9*COS(2*PI()*A144/Subsurface_Inputs!$C$10)+Subsurface_Inputs!$C$11*(B144-AVERAGE($B$2:$B$242))</f>
        <v/>
      </c>
      <c r="G144" s="24">
        <f>B144-F144</f>
        <v/>
      </c>
      <c r="H144" s="24">
        <f>MIN(1,MAX(0,Subsurface_Inputs!$C$13*EXP(-0.5*((A144-Subsurface_Inputs!$C$14)/Subsurface_Inputs!$C$15)^2)+Subsurface_Inputs!$C$16*EXP(-0.5*((A144-Subsurface_Inputs!$C$17)/Subsurface_Inputs!$C$18)^2)))</f>
        <v/>
      </c>
      <c r="I144" s="24">
        <f>Subsurface_Inputs!$C$19+Subsurface_Inputs!$C$20*SIN(2*PI()*(A144-Subsurface_Inputs!$C$21)/Subsurface_Inputs!$C$22)-Subsurface_Inputs!$C$23*H144</f>
        <v/>
      </c>
      <c r="J144" s="24">
        <f>B144-I144</f>
        <v/>
      </c>
      <c r="K144" s="24">
        <f>Subsurface_Inputs!$C$25+Subsurface_Inputs!$C$26*SIN(2*PI()*(A144+Subsurface_Inputs!$C$27)/Subsurface_Inputs!$C$28)+Subsurface_Inputs!$C$29*COS(2*PI()*(A144-Subsurface_Inputs!$C$30)/Subsurface_Inputs!$C$31)-Subsurface_Inputs!$C$32*(B144-AVERAGE($B$2:$B$242))</f>
        <v/>
      </c>
      <c r="L144" s="24">
        <f>B144-K144</f>
        <v/>
      </c>
      <c r="M144" s="24">
        <f>2*Subsurface_Inputs!$C$34*F144/Subsurface_Inputs!$C$35*1000000</f>
        <v/>
      </c>
      <c r="N144" s="24">
        <f>2*Subsurface_Inputs!$C$34*I144/Subsurface_Inputs!$C$35*1000000</f>
        <v/>
      </c>
      <c r="O144" s="24">
        <f>2*Subsurface_Inputs!$C$34*K144/Subsurface_Inputs!$C$35*1000000</f>
        <v/>
      </c>
      <c r="P144" s="24">
        <f>Subsurface_Inputs!$C$37-2*Subsurface_Inputs!$C$36*(F144/1000)</f>
        <v/>
      </c>
      <c r="Q144" s="24">
        <f>Subsurface_Inputs!$C$38+Subsurface_Inputs!$C$39*H144-2*Subsurface_Inputs!$C$36*(I144/1000)</f>
        <v/>
      </c>
      <c r="R144" s="24">
        <f>Subsurface_Inputs!$C$40-2*Subsurface_Inputs!$C$36*(K144/1000)-Subsurface_Inputs!$C$41*ABS(L144-AVERAGE($L$2:$L$242))</f>
        <v/>
      </c>
      <c r="S144" s="24">
        <f>K144-AVERAGE($K$2:$K$242)</f>
        <v/>
      </c>
      <c r="T144" s="24">
        <f>K144/F144</f>
        <v/>
      </c>
      <c r="U144" s="25">
        <f>IF(H144&gt;=Subsurface_Inputs!$C$42,"Lens visible","Weak/no lens")</f>
        <v/>
      </c>
      <c r="V144" s="25">
        <f>IF(R144&gt;=W144,"Likely visible","Weak")</f>
        <v/>
      </c>
      <c r="W144" s="24">
        <f>Subsurface_Inputs!$C$43</f>
        <v/>
      </c>
      <c r="X144" s="24">
        <f>Q144-W144</f>
        <v/>
      </c>
      <c r="Y144" s="24">
        <f>R144-W144</f>
        <v/>
      </c>
      <c r="Z144" s="24">
        <f>MAX(Q144,R144)-W144</f>
        <v/>
      </c>
      <c r="AA144" s="24" t="n">
        <v>0</v>
      </c>
    </row>
    <row r="145">
      <c r="A145" s="24">
        <f>Model_Data!A145</f>
        <v/>
      </c>
      <c r="B145" s="24">
        <f>Model_Data!Y145</f>
        <v/>
      </c>
      <c r="C145" s="24">
        <f>Model_Data!X145</f>
        <v/>
      </c>
      <c r="D145" s="24">
        <f>Model_Data!B145</f>
        <v/>
      </c>
      <c r="E145" s="24">
        <f>Inputs!$C$6</f>
        <v/>
      </c>
      <c r="F145" s="24">
        <f>Subsurface_Inputs!$C$5+Subsurface_Inputs!$C$6*SIN(2*PI()*(A145+Subsurface_Inputs!$C$7)/Subsurface_Inputs!$C$8)+Subsurface_Inputs!$C$9*COS(2*PI()*A145/Subsurface_Inputs!$C$10)+Subsurface_Inputs!$C$11*(B145-AVERAGE($B$2:$B$242))</f>
        <v/>
      </c>
      <c r="G145" s="24">
        <f>B145-F145</f>
        <v/>
      </c>
      <c r="H145" s="24">
        <f>MIN(1,MAX(0,Subsurface_Inputs!$C$13*EXP(-0.5*((A145-Subsurface_Inputs!$C$14)/Subsurface_Inputs!$C$15)^2)+Subsurface_Inputs!$C$16*EXP(-0.5*((A145-Subsurface_Inputs!$C$17)/Subsurface_Inputs!$C$18)^2)))</f>
        <v/>
      </c>
      <c r="I145" s="24">
        <f>Subsurface_Inputs!$C$19+Subsurface_Inputs!$C$20*SIN(2*PI()*(A145-Subsurface_Inputs!$C$21)/Subsurface_Inputs!$C$22)-Subsurface_Inputs!$C$23*H145</f>
        <v/>
      </c>
      <c r="J145" s="24">
        <f>B145-I145</f>
        <v/>
      </c>
      <c r="K145" s="24">
        <f>Subsurface_Inputs!$C$25+Subsurface_Inputs!$C$26*SIN(2*PI()*(A145+Subsurface_Inputs!$C$27)/Subsurface_Inputs!$C$28)+Subsurface_Inputs!$C$29*COS(2*PI()*(A145-Subsurface_Inputs!$C$30)/Subsurface_Inputs!$C$31)-Subsurface_Inputs!$C$32*(B145-AVERAGE($B$2:$B$242))</f>
        <v/>
      </c>
      <c r="L145" s="24">
        <f>B145-K145</f>
        <v/>
      </c>
      <c r="M145" s="24">
        <f>2*Subsurface_Inputs!$C$34*F145/Subsurface_Inputs!$C$35*1000000</f>
        <v/>
      </c>
      <c r="N145" s="24">
        <f>2*Subsurface_Inputs!$C$34*I145/Subsurface_Inputs!$C$35*1000000</f>
        <v/>
      </c>
      <c r="O145" s="24">
        <f>2*Subsurface_Inputs!$C$34*K145/Subsurface_Inputs!$C$35*1000000</f>
        <v/>
      </c>
      <c r="P145" s="24">
        <f>Subsurface_Inputs!$C$37-2*Subsurface_Inputs!$C$36*(F145/1000)</f>
        <v/>
      </c>
      <c r="Q145" s="24">
        <f>Subsurface_Inputs!$C$38+Subsurface_Inputs!$C$39*H145-2*Subsurface_Inputs!$C$36*(I145/1000)</f>
        <v/>
      </c>
      <c r="R145" s="24">
        <f>Subsurface_Inputs!$C$40-2*Subsurface_Inputs!$C$36*(K145/1000)-Subsurface_Inputs!$C$41*ABS(L145-AVERAGE($L$2:$L$242))</f>
        <v/>
      </c>
      <c r="S145" s="24">
        <f>K145-AVERAGE($K$2:$K$242)</f>
        <v/>
      </c>
      <c r="T145" s="24">
        <f>K145/F145</f>
        <v/>
      </c>
      <c r="U145" s="25">
        <f>IF(H145&gt;=Subsurface_Inputs!$C$42,"Lens visible","Weak/no lens")</f>
        <v/>
      </c>
      <c r="V145" s="25">
        <f>IF(R145&gt;=W145,"Likely visible","Weak")</f>
        <v/>
      </c>
      <c r="W145" s="24">
        <f>Subsurface_Inputs!$C$43</f>
        <v/>
      </c>
      <c r="X145" s="24">
        <f>Q145-W145</f>
        <v/>
      </c>
      <c r="Y145" s="24">
        <f>R145-W145</f>
        <v/>
      </c>
      <c r="Z145" s="24">
        <f>MAX(Q145,R145)-W145</f>
        <v/>
      </c>
      <c r="AA145" s="24" t="n">
        <v>0</v>
      </c>
    </row>
    <row r="146">
      <c r="A146" s="24">
        <f>Model_Data!A146</f>
        <v/>
      </c>
      <c r="B146" s="24">
        <f>Model_Data!Y146</f>
        <v/>
      </c>
      <c r="C146" s="24">
        <f>Model_Data!X146</f>
        <v/>
      </c>
      <c r="D146" s="24">
        <f>Model_Data!B146</f>
        <v/>
      </c>
      <c r="E146" s="24">
        <f>Inputs!$C$6</f>
        <v/>
      </c>
      <c r="F146" s="24">
        <f>Subsurface_Inputs!$C$5+Subsurface_Inputs!$C$6*SIN(2*PI()*(A146+Subsurface_Inputs!$C$7)/Subsurface_Inputs!$C$8)+Subsurface_Inputs!$C$9*COS(2*PI()*A146/Subsurface_Inputs!$C$10)+Subsurface_Inputs!$C$11*(B146-AVERAGE($B$2:$B$242))</f>
        <v/>
      </c>
      <c r="G146" s="24">
        <f>B146-F146</f>
        <v/>
      </c>
      <c r="H146" s="24">
        <f>MIN(1,MAX(0,Subsurface_Inputs!$C$13*EXP(-0.5*((A146-Subsurface_Inputs!$C$14)/Subsurface_Inputs!$C$15)^2)+Subsurface_Inputs!$C$16*EXP(-0.5*((A146-Subsurface_Inputs!$C$17)/Subsurface_Inputs!$C$18)^2)))</f>
        <v/>
      </c>
      <c r="I146" s="24">
        <f>Subsurface_Inputs!$C$19+Subsurface_Inputs!$C$20*SIN(2*PI()*(A146-Subsurface_Inputs!$C$21)/Subsurface_Inputs!$C$22)-Subsurface_Inputs!$C$23*H146</f>
        <v/>
      </c>
      <c r="J146" s="24">
        <f>B146-I146</f>
        <v/>
      </c>
      <c r="K146" s="24">
        <f>Subsurface_Inputs!$C$25+Subsurface_Inputs!$C$26*SIN(2*PI()*(A146+Subsurface_Inputs!$C$27)/Subsurface_Inputs!$C$28)+Subsurface_Inputs!$C$29*COS(2*PI()*(A146-Subsurface_Inputs!$C$30)/Subsurface_Inputs!$C$31)-Subsurface_Inputs!$C$32*(B146-AVERAGE($B$2:$B$242))</f>
        <v/>
      </c>
      <c r="L146" s="24">
        <f>B146-K146</f>
        <v/>
      </c>
      <c r="M146" s="24">
        <f>2*Subsurface_Inputs!$C$34*F146/Subsurface_Inputs!$C$35*1000000</f>
        <v/>
      </c>
      <c r="N146" s="24">
        <f>2*Subsurface_Inputs!$C$34*I146/Subsurface_Inputs!$C$35*1000000</f>
        <v/>
      </c>
      <c r="O146" s="24">
        <f>2*Subsurface_Inputs!$C$34*K146/Subsurface_Inputs!$C$35*1000000</f>
        <v/>
      </c>
      <c r="P146" s="24">
        <f>Subsurface_Inputs!$C$37-2*Subsurface_Inputs!$C$36*(F146/1000)</f>
        <v/>
      </c>
      <c r="Q146" s="24">
        <f>Subsurface_Inputs!$C$38+Subsurface_Inputs!$C$39*H146-2*Subsurface_Inputs!$C$36*(I146/1000)</f>
        <v/>
      </c>
      <c r="R146" s="24">
        <f>Subsurface_Inputs!$C$40-2*Subsurface_Inputs!$C$36*(K146/1000)-Subsurface_Inputs!$C$41*ABS(L146-AVERAGE($L$2:$L$242))</f>
        <v/>
      </c>
      <c r="S146" s="24">
        <f>K146-AVERAGE($K$2:$K$242)</f>
        <v/>
      </c>
      <c r="T146" s="24">
        <f>K146/F146</f>
        <v/>
      </c>
      <c r="U146" s="25">
        <f>IF(H146&gt;=Subsurface_Inputs!$C$42,"Lens visible","Weak/no lens")</f>
        <v/>
      </c>
      <c r="V146" s="25">
        <f>IF(R146&gt;=W146,"Likely visible","Weak")</f>
        <v/>
      </c>
      <c r="W146" s="24">
        <f>Subsurface_Inputs!$C$43</f>
        <v/>
      </c>
      <c r="X146" s="24">
        <f>Q146-W146</f>
        <v/>
      </c>
      <c r="Y146" s="24">
        <f>R146-W146</f>
        <v/>
      </c>
      <c r="Z146" s="24">
        <f>MAX(Q146,R146)-W146</f>
        <v/>
      </c>
      <c r="AA146" s="24" t="n">
        <v>0</v>
      </c>
    </row>
    <row r="147">
      <c r="A147" s="24">
        <f>Model_Data!A147</f>
        <v/>
      </c>
      <c r="B147" s="24">
        <f>Model_Data!Y147</f>
        <v/>
      </c>
      <c r="C147" s="24">
        <f>Model_Data!X147</f>
        <v/>
      </c>
      <c r="D147" s="24">
        <f>Model_Data!B147</f>
        <v/>
      </c>
      <c r="E147" s="24">
        <f>Inputs!$C$6</f>
        <v/>
      </c>
      <c r="F147" s="24">
        <f>Subsurface_Inputs!$C$5+Subsurface_Inputs!$C$6*SIN(2*PI()*(A147+Subsurface_Inputs!$C$7)/Subsurface_Inputs!$C$8)+Subsurface_Inputs!$C$9*COS(2*PI()*A147/Subsurface_Inputs!$C$10)+Subsurface_Inputs!$C$11*(B147-AVERAGE($B$2:$B$242))</f>
        <v/>
      </c>
      <c r="G147" s="24">
        <f>B147-F147</f>
        <v/>
      </c>
      <c r="H147" s="24">
        <f>MIN(1,MAX(0,Subsurface_Inputs!$C$13*EXP(-0.5*((A147-Subsurface_Inputs!$C$14)/Subsurface_Inputs!$C$15)^2)+Subsurface_Inputs!$C$16*EXP(-0.5*((A147-Subsurface_Inputs!$C$17)/Subsurface_Inputs!$C$18)^2)))</f>
        <v/>
      </c>
      <c r="I147" s="24">
        <f>Subsurface_Inputs!$C$19+Subsurface_Inputs!$C$20*SIN(2*PI()*(A147-Subsurface_Inputs!$C$21)/Subsurface_Inputs!$C$22)-Subsurface_Inputs!$C$23*H147</f>
        <v/>
      </c>
      <c r="J147" s="24">
        <f>B147-I147</f>
        <v/>
      </c>
      <c r="K147" s="24">
        <f>Subsurface_Inputs!$C$25+Subsurface_Inputs!$C$26*SIN(2*PI()*(A147+Subsurface_Inputs!$C$27)/Subsurface_Inputs!$C$28)+Subsurface_Inputs!$C$29*COS(2*PI()*(A147-Subsurface_Inputs!$C$30)/Subsurface_Inputs!$C$31)-Subsurface_Inputs!$C$32*(B147-AVERAGE($B$2:$B$242))</f>
        <v/>
      </c>
      <c r="L147" s="24">
        <f>B147-K147</f>
        <v/>
      </c>
      <c r="M147" s="24">
        <f>2*Subsurface_Inputs!$C$34*F147/Subsurface_Inputs!$C$35*1000000</f>
        <v/>
      </c>
      <c r="N147" s="24">
        <f>2*Subsurface_Inputs!$C$34*I147/Subsurface_Inputs!$C$35*1000000</f>
        <v/>
      </c>
      <c r="O147" s="24">
        <f>2*Subsurface_Inputs!$C$34*K147/Subsurface_Inputs!$C$35*1000000</f>
        <v/>
      </c>
      <c r="P147" s="24">
        <f>Subsurface_Inputs!$C$37-2*Subsurface_Inputs!$C$36*(F147/1000)</f>
        <v/>
      </c>
      <c r="Q147" s="24">
        <f>Subsurface_Inputs!$C$38+Subsurface_Inputs!$C$39*H147-2*Subsurface_Inputs!$C$36*(I147/1000)</f>
        <v/>
      </c>
      <c r="R147" s="24">
        <f>Subsurface_Inputs!$C$40-2*Subsurface_Inputs!$C$36*(K147/1000)-Subsurface_Inputs!$C$41*ABS(L147-AVERAGE($L$2:$L$242))</f>
        <v/>
      </c>
      <c r="S147" s="24">
        <f>K147-AVERAGE($K$2:$K$242)</f>
        <v/>
      </c>
      <c r="T147" s="24">
        <f>K147/F147</f>
        <v/>
      </c>
      <c r="U147" s="25">
        <f>IF(H147&gt;=Subsurface_Inputs!$C$42,"Lens visible","Weak/no lens")</f>
        <v/>
      </c>
      <c r="V147" s="25">
        <f>IF(R147&gt;=W147,"Likely visible","Weak")</f>
        <v/>
      </c>
      <c r="W147" s="24">
        <f>Subsurface_Inputs!$C$43</f>
        <v/>
      </c>
      <c r="X147" s="24">
        <f>Q147-W147</f>
        <v/>
      </c>
      <c r="Y147" s="24">
        <f>R147-W147</f>
        <v/>
      </c>
      <c r="Z147" s="24">
        <f>MAX(Q147,R147)-W147</f>
        <v/>
      </c>
      <c r="AA147" s="24" t="n">
        <v>0</v>
      </c>
    </row>
    <row r="148">
      <c r="A148" s="24">
        <f>Model_Data!A148</f>
        <v/>
      </c>
      <c r="B148" s="24">
        <f>Model_Data!Y148</f>
        <v/>
      </c>
      <c r="C148" s="24">
        <f>Model_Data!X148</f>
        <v/>
      </c>
      <c r="D148" s="24">
        <f>Model_Data!B148</f>
        <v/>
      </c>
      <c r="E148" s="24">
        <f>Inputs!$C$6</f>
        <v/>
      </c>
      <c r="F148" s="24">
        <f>Subsurface_Inputs!$C$5+Subsurface_Inputs!$C$6*SIN(2*PI()*(A148+Subsurface_Inputs!$C$7)/Subsurface_Inputs!$C$8)+Subsurface_Inputs!$C$9*COS(2*PI()*A148/Subsurface_Inputs!$C$10)+Subsurface_Inputs!$C$11*(B148-AVERAGE($B$2:$B$242))</f>
        <v/>
      </c>
      <c r="G148" s="24">
        <f>B148-F148</f>
        <v/>
      </c>
      <c r="H148" s="24">
        <f>MIN(1,MAX(0,Subsurface_Inputs!$C$13*EXP(-0.5*((A148-Subsurface_Inputs!$C$14)/Subsurface_Inputs!$C$15)^2)+Subsurface_Inputs!$C$16*EXP(-0.5*((A148-Subsurface_Inputs!$C$17)/Subsurface_Inputs!$C$18)^2)))</f>
        <v/>
      </c>
      <c r="I148" s="24">
        <f>Subsurface_Inputs!$C$19+Subsurface_Inputs!$C$20*SIN(2*PI()*(A148-Subsurface_Inputs!$C$21)/Subsurface_Inputs!$C$22)-Subsurface_Inputs!$C$23*H148</f>
        <v/>
      </c>
      <c r="J148" s="24">
        <f>B148-I148</f>
        <v/>
      </c>
      <c r="K148" s="24">
        <f>Subsurface_Inputs!$C$25+Subsurface_Inputs!$C$26*SIN(2*PI()*(A148+Subsurface_Inputs!$C$27)/Subsurface_Inputs!$C$28)+Subsurface_Inputs!$C$29*COS(2*PI()*(A148-Subsurface_Inputs!$C$30)/Subsurface_Inputs!$C$31)-Subsurface_Inputs!$C$32*(B148-AVERAGE($B$2:$B$242))</f>
        <v/>
      </c>
      <c r="L148" s="24">
        <f>B148-K148</f>
        <v/>
      </c>
      <c r="M148" s="24">
        <f>2*Subsurface_Inputs!$C$34*F148/Subsurface_Inputs!$C$35*1000000</f>
        <v/>
      </c>
      <c r="N148" s="24">
        <f>2*Subsurface_Inputs!$C$34*I148/Subsurface_Inputs!$C$35*1000000</f>
        <v/>
      </c>
      <c r="O148" s="24">
        <f>2*Subsurface_Inputs!$C$34*K148/Subsurface_Inputs!$C$35*1000000</f>
        <v/>
      </c>
      <c r="P148" s="24">
        <f>Subsurface_Inputs!$C$37-2*Subsurface_Inputs!$C$36*(F148/1000)</f>
        <v/>
      </c>
      <c r="Q148" s="24">
        <f>Subsurface_Inputs!$C$38+Subsurface_Inputs!$C$39*H148-2*Subsurface_Inputs!$C$36*(I148/1000)</f>
        <v/>
      </c>
      <c r="R148" s="24">
        <f>Subsurface_Inputs!$C$40-2*Subsurface_Inputs!$C$36*(K148/1000)-Subsurface_Inputs!$C$41*ABS(L148-AVERAGE($L$2:$L$242))</f>
        <v/>
      </c>
      <c r="S148" s="24">
        <f>K148-AVERAGE($K$2:$K$242)</f>
        <v/>
      </c>
      <c r="T148" s="24">
        <f>K148/F148</f>
        <v/>
      </c>
      <c r="U148" s="25">
        <f>IF(H148&gt;=Subsurface_Inputs!$C$42,"Lens visible","Weak/no lens")</f>
        <v/>
      </c>
      <c r="V148" s="25">
        <f>IF(R148&gt;=W148,"Likely visible","Weak")</f>
        <v/>
      </c>
      <c r="W148" s="24">
        <f>Subsurface_Inputs!$C$43</f>
        <v/>
      </c>
      <c r="X148" s="24">
        <f>Q148-W148</f>
        <v/>
      </c>
      <c r="Y148" s="24">
        <f>R148-W148</f>
        <v/>
      </c>
      <c r="Z148" s="24">
        <f>MAX(Q148,R148)-W148</f>
        <v/>
      </c>
      <c r="AA148" s="24" t="n">
        <v>0</v>
      </c>
    </row>
    <row r="149">
      <c r="A149" s="24">
        <f>Model_Data!A149</f>
        <v/>
      </c>
      <c r="B149" s="24">
        <f>Model_Data!Y149</f>
        <v/>
      </c>
      <c r="C149" s="24">
        <f>Model_Data!X149</f>
        <v/>
      </c>
      <c r="D149" s="24">
        <f>Model_Data!B149</f>
        <v/>
      </c>
      <c r="E149" s="24">
        <f>Inputs!$C$6</f>
        <v/>
      </c>
      <c r="F149" s="24">
        <f>Subsurface_Inputs!$C$5+Subsurface_Inputs!$C$6*SIN(2*PI()*(A149+Subsurface_Inputs!$C$7)/Subsurface_Inputs!$C$8)+Subsurface_Inputs!$C$9*COS(2*PI()*A149/Subsurface_Inputs!$C$10)+Subsurface_Inputs!$C$11*(B149-AVERAGE($B$2:$B$242))</f>
        <v/>
      </c>
      <c r="G149" s="24">
        <f>B149-F149</f>
        <v/>
      </c>
      <c r="H149" s="24">
        <f>MIN(1,MAX(0,Subsurface_Inputs!$C$13*EXP(-0.5*((A149-Subsurface_Inputs!$C$14)/Subsurface_Inputs!$C$15)^2)+Subsurface_Inputs!$C$16*EXP(-0.5*((A149-Subsurface_Inputs!$C$17)/Subsurface_Inputs!$C$18)^2)))</f>
        <v/>
      </c>
      <c r="I149" s="24">
        <f>Subsurface_Inputs!$C$19+Subsurface_Inputs!$C$20*SIN(2*PI()*(A149-Subsurface_Inputs!$C$21)/Subsurface_Inputs!$C$22)-Subsurface_Inputs!$C$23*H149</f>
        <v/>
      </c>
      <c r="J149" s="24">
        <f>B149-I149</f>
        <v/>
      </c>
      <c r="K149" s="24">
        <f>Subsurface_Inputs!$C$25+Subsurface_Inputs!$C$26*SIN(2*PI()*(A149+Subsurface_Inputs!$C$27)/Subsurface_Inputs!$C$28)+Subsurface_Inputs!$C$29*COS(2*PI()*(A149-Subsurface_Inputs!$C$30)/Subsurface_Inputs!$C$31)-Subsurface_Inputs!$C$32*(B149-AVERAGE($B$2:$B$242))</f>
        <v/>
      </c>
      <c r="L149" s="24">
        <f>B149-K149</f>
        <v/>
      </c>
      <c r="M149" s="24">
        <f>2*Subsurface_Inputs!$C$34*F149/Subsurface_Inputs!$C$35*1000000</f>
        <v/>
      </c>
      <c r="N149" s="24">
        <f>2*Subsurface_Inputs!$C$34*I149/Subsurface_Inputs!$C$35*1000000</f>
        <v/>
      </c>
      <c r="O149" s="24">
        <f>2*Subsurface_Inputs!$C$34*K149/Subsurface_Inputs!$C$35*1000000</f>
        <v/>
      </c>
      <c r="P149" s="24">
        <f>Subsurface_Inputs!$C$37-2*Subsurface_Inputs!$C$36*(F149/1000)</f>
        <v/>
      </c>
      <c r="Q149" s="24">
        <f>Subsurface_Inputs!$C$38+Subsurface_Inputs!$C$39*H149-2*Subsurface_Inputs!$C$36*(I149/1000)</f>
        <v/>
      </c>
      <c r="R149" s="24">
        <f>Subsurface_Inputs!$C$40-2*Subsurface_Inputs!$C$36*(K149/1000)-Subsurface_Inputs!$C$41*ABS(L149-AVERAGE($L$2:$L$242))</f>
        <v/>
      </c>
      <c r="S149" s="24">
        <f>K149-AVERAGE($K$2:$K$242)</f>
        <v/>
      </c>
      <c r="T149" s="24">
        <f>K149/F149</f>
        <v/>
      </c>
      <c r="U149" s="25">
        <f>IF(H149&gt;=Subsurface_Inputs!$C$42,"Lens visible","Weak/no lens")</f>
        <v/>
      </c>
      <c r="V149" s="25">
        <f>IF(R149&gt;=W149,"Likely visible","Weak")</f>
        <v/>
      </c>
      <c r="W149" s="24">
        <f>Subsurface_Inputs!$C$43</f>
        <v/>
      </c>
      <c r="X149" s="24">
        <f>Q149-W149</f>
        <v/>
      </c>
      <c r="Y149" s="24">
        <f>R149-W149</f>
        <v/>
      </c>
      <c r="Z149" s="24">
        <f>MAX(Q149,R149)-W149</f>
        <v/>
      </c>
      <c r="AA149" s="24" t="n">
        <v>0</v>
      </c>
    </row>
    <row r="150">
      <c r="A150" s="24">
        <f>Model_Data!A150</f>
        <v/>
      </c>
      <c r="B150" s="24">
        <f>Model_Data!Y150</f>
        <v/>
      </c>
      <c r="C150" s="24">
        <f>Model_Data!X150</f>
        <v/>
      </c>
      <c r="D150" s="24">
        <f>Model_Data!B150</f>
        <v/>
      </c>
      <c r="E150" s="24">
        <f>Inputs!$C$6</f>
        <v/>
      </c>
      <c r="F150" s="24">
        <f>Subsurface_Inputs!$C$5+Subsurface_Inputs!$C$6*SIN(2*PI()*(A150+Subsurface_Inputs!$C$7)/Subsurface_Inputs!$C$8)+Subsurface_Inputs!$C$9*COS(2*PI()*A150/Subsurface_Inputs!$C$10)+Subsurface_Inputs!$C$11*(B150-AVERAGE($B$2:$B$242))</f>
        <v/>
      </c>
      <c r="G150" s="24">
        <f>B150-F150</f>
        <v/>
      </c>
      <c r="H150" s="24">
        <f>MIN(1,MAX(0,Subsurface_Inputs!$C$13*EXP(-0.5*((A150-Subsurface_Inputs!$C$14)/Subsurface_Inputs!$C$15)^2)+Subsurface_Inputs!$C$16*EXP(-0.5*((A150-Subsurface_Inputs!$C$17)/Subsurface_Inputs!$C$18)^2)))</f>
        <v/>
      </c>
      <c r="I150" s="24">
        <f>Subsurface_Inputs!$C$19+Subsurface_Inputs!$C$20*SIN(2*PI()*(A150-Subsurface_Inputs!$C$21)/Subsurface_Inputs!$C$22)-Subsurface_Inputs!$C$23*H150</f>
        <v/>
      </c>
      <c r="J150" s="24">
        <f>B150-I150</f>
        <v/>
      </c>
      <c r="K150" s="24">
        <f>Subsurface_Inputs!$C$25+Subsurface_Inputs!$C$26*SIN(2*PI()*(A150+Subsurface_Inputs!$C$27)/Subsurface_Inputs!$C$28)+Subsurface_Inputs!$C$29*COS(2*PI()*(A150-Subsurface_Inputs!$C$30)/Subsurface_Inputs!$C$31)-Subsurface_Inputs!$C$32*(B150-AVERAGE($B$2:$B$242))</f>
        <v/>
      </c>
      <c r="L150" s="24">
        <f>B150-K150</f>
        <v/>
      </c>
      <c r="M150" s="24">
        <f>2*Subsurface_Inputs!$C$34*F150/Subsurface_Inputs!$C$35*1000000</f>
        <v/>
      </c>
      <c r="N150" s="24">
        <f>2*Subsurface_Inputs!$C$34*I150/Subsurface_Inputs!$C$35*1000000</f>
        <v/>
      </c>
      <c r="O150" s="24">
        <f>2*Subsurface_Inputs!$C$34*K150/Subsurface_Inputs!$C$35*1000000</f>
        <v/>
      </c>
      <c r="P150" s="24">
        <f>Subsurface_Inputs!$C$37-2*Subsurface_Inputs!$C$36*(F150/1000)</f>
        <v/>
      </c>
      <c r="Q150" s="24">
        <f>Subsurface_Inputs!$C$38+Subsurface_Inputs!$C$39*H150-2*Subsurface_Inputs!$C$36*(I150/1000)</f>
        <v/>
      </c>
      <c r="R150" s="24">
        <f>Subsurface_Inputs!$C$40-2*Subsurface_Inputs!$C$36*(K150/1000)-Subsurface_Inputs!$C$41*ABS(L150-AVERAGE($L$2:$L$242))</f>
        <v/>
      </c>
      <c r="S150" s="24">
        <f>K150-AVERAGE($K$2:$K$242)</f>
        <v/>
      </c>
      <c r="T150" s="24">
        <f>K150/F150</f>
        <v/>
      </c>
      <c r="U150" s="25">
        <f>IF(H150&gt;=Subsurface_Inputs!$C$42,"Lens visible","Weak/no lens")</f>
        <v/>
      </c>
      <c r="V150" s="25">
        <f>IF(R150&gt;=W150,"Likely visible","Weak")</f>
        <v/>
      </c>
      <c r="W150" s="24">
        <f>Subsurface_Inputs!$C$43</f>
        <v/>
      </c>
      <c r="X150" s="24">
        <f>Q150-W150</f>
        <v/>
      </c>
      <c r="Y150" s="24">
        <f>R150-W150</f>
        <v/>
      </c>
      <c r="Z150" s="24">
        <f>MAX(Q150,R150)-W150</f>
        <v/>
      </c>
      <c r="AA150" s="24" t="n">
        <v>0</v>
      </c>
    </row>
    <row r="151">
      <c r="A151" s="24">
        <f>Model_Data!A151</f>
        <v/>
      </c>
      <c r="B151" s="24">
        <f>Model_Data!Y151</f>
        <v/>
      </c>
      <c r="C151" s="24">
        <f>Model_Data!X151</f>
        <v/>
      </c>
      <c r="D151" s="24">
        <f>Model_Data!B151</f>
        <v/>
      </c>
      <c r="E151" s="24">
        <f>Inputs!$C$6</f>
        <v/>
      </c>
      <c r="F151" s="24">
        <f>Subsurface_Inputs!$C$5+Subsurface_Inputs!$C$6*SIN(2*PI()*(A151+Subsurface_Inputs!$C$7)/Subsurface_Inputs!$C$8)+Subsurface_Inputs!$C$9*COS(2*PI()*A151/Subsurface_Inputs!$C$10)+Subsurface_Inputs!$C$11*(B151-AVERAGE($B$2:$B$242))</f>
        <v/>
      </c>
      <c r="G151" s="24">
        <f>B151-F151</f>
        <v/>
      </c>
      <c r="H151" s="24">
        <f>MIN(1,MAX(0,Subsurface_Inputs!$C$13*EXP(-0.5*((A151-Subsurface_Inputs!$C$14)/Subsurface_Inputs!$C$15)^2)+Subsurface_Inputs!$C$16*EXP(-0.5*((A151-Subsurface_Inputs!$C$17)/Subsurface_Inputs!$C$18)^2)))</f>
        <v/>
      </c>
      <c r="I151" s="24">
        <f>Subsurface_Inputs!$C$19+Subsurface_Inputs!$C$20*SIN(2*PI()*(A151-Subsurface_Inputs!$C$21)/Subsurface_Inputs!$C$22)-Subsurface_Inputs!$C$23*H151</f>
        <v/>
      </c>
      <c r="J151" s="24">
        <f>B151-I151</f>
        <v/>
      </c>
      <c r="K151" s="24">
        <f>Subsurface_Inputs!$C$25+Subsurface_Inputs!$C$26*SIN(2*PI()*(A151+Subsurface_Inputs!$C$27)/Subsurface_Inputs!$C$28)+Subsurface_Inputs!$C$29*COS(2*PI()*(A151-Subsurface_Inputs!$C$30)/Subsurface_Inputs!$C$31)-Subsurface_Inputs!$C$32*(B151-AVERAGE($B$2:$B$242))</f>
        <v/>
      </c>
      <c r="L151" s="24">
        <f>B151-K151</f>
        <v/>
      </c>
      <c r="M151" s="24">
        <f>2*Subsurface_Inputs!$C$34*F151/Subsurface_Inputs!$C$35*1000000</f>
        <v/>
      </c>
      <c r="N151" s="24">
        <f>2*Subsurface_Inputs!$C$34*I151/Subsurface_Inputs!$C$35*1000000</f>
        <v/>
      </c>
      <c r="O151" s="24">
        <f>2*Subsurface_Inputs!$C$34*K151/Subsurface_Inputs!$C$35*1000000</f>
        <v/>
      </c>
      <c r="P151" s="24">
        <f>Subsurface_Inputs!$C$37-2*Subsurface_Inputs!$C$36*(F151/1000)</f>
        <v/>
      </c>
      <c r="Q151" s="24">
        <f>Subsurface_Inputs!$C$38+Subsurface_Inputs!$C$39*H151-2*Subsurface_Inputs!$C$36*(I151/1000)</f>
        <v/>
      </c>
      <c r="R151" s="24">
        <f>Subsurface_Inputs!$C$40-2*Subsurface_Inputs!$C$36*(K151/1000)-Subsurface_Inputs!$C$41*ABS(L151-AVERAGE($L$2:$L$242))</f>
        <v/>
      </c>
      <c r="S151" s="24">
        <f>K151-AVERAGE($K$2:$K$242)</f>
        <v/>
      </c>
      <c r="T151" s="24">
        <f>K151/F151</f>
        <v/>
      </c>
      <c r="U151" s="25">
        <f>IF(H151&gt;=Subsurface_Inputs!$C$42,"Lens visible","Weak/no lens")</f>
        <v/>
      </c>
      <c r="V151" s="25">
        <f>IF(R151&gt;=W151,"Likely visible","Weak")</f>
        <v/>
      </c>
      <c r="W151" s="24">
        <f>Subsurface_Inputs!$C$43</f>
        <v/>
      </c>
      <c r="X151" s="24">
        <f>Q151-W151</f>
        <v/>
      </c>
      <c r="Y151" s="24">
        <f>R151-W151</f>
        <v/>
      </c>
      <c r="Z151" s="24">
        <f>MAX(Q151,R151)-W151</f>
        <v/>
      </c>
      <c r="AA151" s="24" t="n">
        <v>0</v>
      </c>
    </row>
    <row r="152">
      <c r="A152" s="24">
        <f>Model_Data!A152</f>
        <v/>
      </c>
      <c r="B152" s="24">
        <f>Model_Data!Y152</f>
        <v/>
      </c>
      <c r="C152" s="24">
        <f>Model_Data!X152</f>
        <v/>
      </c>
      <c r="D152" s="24">
        <f>Model_Data!B152</f>
        <v/>
      </c>
      <c r="E152" s="24">
        <f>Inputs!$C$6</f>
        <v/>
      </c>
      <c r="F152" s="24">
        <f>Subsurface_Inputs!$C$5+Subsurface_Inputs!$C$6*SIN(2*PI()*(A152+Subsurface_Inputs!$C$7)/Subsurface_Inputs!$C$8)+Subsurface_Inputs!$C$9*COS(2*PI()*A152/Subsurface_Inputs!$C$10)+Subsurface_Inputs!$C$11*(B152-AVERAGE($B$2:$B$242))</f>
        <v/>
      </c>
      <c r="G152" s="24">
        <f>B152-F152</f>
        <v/>
      </c>
      <c r="H152" s="24">
        <f>MIN(1,MAX(0,Subsurface_Inputs!$C$13*EXP(-0.5*((A152-Subsurface_Inputs!$C$14)/Subsurface_Inputs!$C$15)^2)+Subsurface_Inputs!$C$16*EXP(-0.5*((A152-Subsurface_Inputs!$C$17)/Subsurface_Inputs!$C$18)^2)))</f>
        <v/>
      </c>
      <c r="I152" s="24">
        <f>Subsurface_Inputs!$C$19+Subsurface_Inputs!$C$20*SIN(2*PI()*(A152-Subsurface_Inputs!$C$21)/Subsurface_Inputs!$C$22)-Subsurface_Inputs!$C$23*H152</f>
        <v/>
      </c>
      <c r="J152" s="24">
        <f>B152-I152</f>
        <v/>
      </c>
      <c r="K152" s="24">
        <f>Subsurface_Inputs!$C$25+Subsurface_Inputs!$C$26*SIN(2*PI()*(A152+Subsurface_Inputs!$C$27)/Subsurface_Inputs!$C$28)+Subsurface_Inputs!$C$29*COS(2*PI()*(A152-Subsurface_Inputs!$C$30)/Subsurface_Inputs!$C$31)-Subsurface_Inputs!$C$32*(B152-AVERAGE($B$2:$B$242))</f>
        <v/>
      </c>
      <c r="L152" s="24">
        <f>B152-K152</f>
        <v/>
      </c>
      <c r="M152" s="24">
        <f>2*Subsurface_Inputs!$C$34*F152/Subsurface_Inputs!$C$35*1000000</f>
        <v/>
      </c>
      <c r="N152" s="24">
        <f>2*Subsurface_Inputs!$C$34*I152/Subsurface_Inputs!$C$35*1000000</f>
        <v/>
      </c>
      <c r="O152" s="24">
        <f>2*Subsurface_Inputs!$C$34*K152/Subsurface_Inputs!$C$35*1000000</f>
        <v/>
      </c>
      <c r="P152" s="24">
        <f>Subsurface_Inputs!$C$37-2*Subsurface_Inputs!$C$36*(F152/1000)</f>
        <v/>
      </c>
      <c r="Q152" s="24">
        <f>Subsurface_Inputs!$C$38+Subsurface_Inputs!$C$39*H152-2*Subsurface_Inputs!$C$36*(I152/1000)</f>
        <v/>
      </c>
      <c r="R152" s="24">
        <f>Subsurface_Inputs!$C$40-2*Subsurface_Inputs!$C$36*(K152/1000)-Subsurface_Inputs!$C$41*ABS(L152-AVERAGE($L$2:$L$242))</f>
        <v/>
      </c>
      <c r="S152" s="24">
        <f>K152-AVERAGE($K$2:$K$242)</f>
        <v/>
      </c>
      <c r="T152" s="24">
        <f>K152/F152</f>
        <v/>
      </c>
      <c r="U152" s="25">
        <f>IF(H152&gt;=Subsurface_Inputs!$C$42,"Lens visible","Weak/no lens")</f>
        <v/>
      </c>
      <c r="V152" s="25">
        <f>IF(R152&gt;=W152,"Likely visible","Weak")</f>
        <v/>
      </c>
      <c r="W152" s="24">
        <f>Subsurface_Inputs!$C$43</f>
        <v/>
      </c>
      <c r="X152" s="24">
        <f>Q152-W152</f>
        <v/>
      </c>
      <c r="Y152" s="24">
        <f>R152-W152</f>
        <v/>
      </c>
      <c r="Z152" s="24">
        <f>MAX(Q152,R152)-W152</f>
        <v/>
      </c>
      <c r="AA152" s="24" t="n">
        <v>0</v>
      </c>
    </row>
    <row r="153">
      <c r="A153" s="24">
        <f>Model_Data!A153</f>
        <v/>
      </c>
      <c r="B153" s="24">
        <f>Model_Data!Y153</f>
        <v/>
      </c>
      <c r="C153" s="24">
        <f>Model_Data!X153</f>
        <v/>
      </c>
      <c r="D153" s="24">
        <f>Model_Data!B153</f>
        <v/>
      </c>
      <c r="E153" s="24">
        <f>Inputs!$C$6</f>
        <v/>
      </c>
      <c r="F153" s="24">
        <f>Subsurface_Inputs!$C$5+Subsurface_Inputs!$C$6*SIN(2*PI()*(A153+Subsurface_Inputs!$C$7)/Subsurface_Inputs!$C$8)+Subsurface_Inputs!$C$9*COS(2*PI()*A153/Subsurface_Inputs!$C$10)+Subsurface_Inputs!$C$11*(B153-AVERAGE($B$2:$B$242))</f>
        <v/>
      </c>
      <c r="G153" s="24">
        <f>B153-F153</f>
        <v/>
      </c>
      <c r="H153" s="24">
        <f>MIN(1,MAX(0,Subsurface_Inputs!$C$13*EXP(-0.5*((A153-Subsurface_Inputs!$C$14)/Subsurface_Inputs!$C$15)^2)+Subsurface_Inputs!$C$16*EXP(-0.5*((A153-Subsurface_Inputs!$C$17)/Subsurface_Inputs!$C$18)^2)))</f>
        <v/>
      </c>
      <c r="I153" s="24">
        <f>Subsurface_Inputs!$C$19+Subsurface_Inputs!$C$20*SIN(2*PI()*(A153-Subsurface_Inputs!$C$21)/Subsurface_Inputs!$C$22)-Subsurface_Inputs!$C$23*H153</f>
        <v/>
      </c>
      <c r="J153" s="24">
        <f>B153-I153</f>
        <v/>
      </c>
      <c r="K153" s="24">
        <f>Subsurface_Inputs!$C$25+Subsurface_Inputs!$C$26*SIN(2*PI()*(A153+Subsurface_Inputs!$C$27)/Subsurface_Inputs!$C$28)+Subsurface_Inputs!$C$29*COS(2*PI()*(A153-Subsurface_Inputs!$C$30)/Subsurface_Inputs!$C$31)-Subsurface_Inputs!$C$32*(B153-AVERAGE($B$2:$B$242))</f>
        <v/>
      </c>
      <c r="L153" s="24">
        <f>B153-K153</f>
        <v/>
      </c>
      <c r="M153" s="24">
        <f>2*Subsurface_Inputs!$C$34*F153/Subsurface_Inputs!$C$35*1000000</f>
        <v/>
      </c>
      <c r="N153" s="24">
        <f>2*Subsurface_Inputs!$C$34*I153/Subsurface_Inputs!$C$35*1000000</f>
        <v/>
      </c>
      <c r="O153" s="24">
        <f>2*Subsurface_Inputs!$C$34*K153/Subsurface_Inputs!$C$35*1000000</f>
        <v/>
      </c>
      <c r="P153" s="24">
        <f>Subsurface_Inputs!$C$37-2*Subsurface_Inputs!$C$36*(F153/1000)</f>
        <v/>
      </c>
      <c r="Q153" s="24">
        <f>Subsurface_Inputs!$C$38+Subsurface_Inputs!$C$39*H153-2*Subsurface_Inputs!$C$36*(I153/1000)</f>
        <v/>
      </c>
      <c r="R153" s="24">
        <f>Subsurface_Inputs!$C$40-2*Subsurface_Inputs!$C$36*(K153/1000)-Subsurface_Inputs!$C$41*ABS(L153-AVERAGE($L$2:$L$242))</f>
        <v/>
      </c>
      <c r="S153" s="24">
        <f>K153-AVERAGE($K$2:$K$242)</f>
        <v/>
      </c>
      <c r="T153" s="24">
        <f>K153/F153</f>
        <v/>
      </c>
      <c r="U153" s="25">
        <f>IF(H153&gt;=Subsurface_Inputs!$C$42,"Lens visible","Weak/no lens")</f>
        <v/>
      </c>
      <c r="V153" s="25">
        <f>IF(R153&gt;=W153,"Likely visible","Weak")</f>
        <v/>
      </c>
      <c r="W153" s="24">
        <f>Subsurface_Inputs!$C$43</f>
        <v/>
      </c>
      <c r="X153" s="24">
        <f>Q153-W153</f>
        <v/>
      </c>
      <c r="Y153" s="24">
        <f>R153-W153</f>
        <v/>
      </c>
      <c r="Z153" s="24">
        <f>MAX(Q153,R153)-W153</f>
        <v/>
      </c>
      <c r="AA153" s="24" t="n">
        <v>0</v>
      </c>
    </row>
    <row r="154">
      <c r="A154" s="24">
        <f>Model_Data!A154</f>
        <v/>
      </c>
      <c r="B154" s="24">
        <f>Model_Data!Y154</f>
        <v/>
      </c>
      <c r="C154" s="24">
        <f>Model_Data!X154</f>
        <v/>
      </c>
      <c r="D154" s="24">
        <f>Model_Data!B154</f>
        <v/>
      </c>
      <c r="E154" s="24">
        <f>Inputs!$C$6</f>
        <v/>
      </c>
      <c r="F154" s="24">
        <f>Subsurface_Inputs!$C$5+Subsurface_Inputs!$C$6*SIN(2*PI()*(A154+Subsurface_Inputs!$C$7)/Subsurface_Inputs!$C$8)+Subsurface_Inputs!$C$9*COS(2*PI()*A154/Subsurface_Inputs!$C$10)+Subsurface_Inputs!$C$11*(B154-AVERAGE($B$2:$B$242))</f>
        <v/>
      </c>
      <c r="G154" s="24">
        <f>B154-F154</f>
        <v/>
      </c>
      <c r="H154" s="24">
        <f>MIN(1,MAX(0,Subsurface_Inputs!$C$13*EXP(-0.5*((A154-Subsurface_Inputs!$C$14)/Subsurface_Inputs!$C$15)^2)+Subsurface_Inputs!$C$16*EXP(-0.5*((A154-Subsurface_Inputs!$C$17)/Subsurface_Inputs!$C$18)^2)))</f>
        <v/>
      </c>
      <c r="I154" s="24">
        <f>Subsurface_Inputs!$C$19+Subsurface_Inputs!$C$20*SIN(2*PI()*(A154-Subsurface_Inputs!$C$21)/Subsurface_Inputs!$C$22)-Subsurface_Inputs!$C$23*H154</f>
        <v/>
      </c>
      <c r="J154" s="24">
        <f>B154-I154</f>
        <v/>
      </c>
      <c r="K154" s="24">
        <f>Subsurface_Inputs!$C$25+Subsurface_Inputs!$C$26*SIN(2*PI()*(A154+Subsurface_Inputs!$C$27)/Subsurface_Inputs!$C$28)+Subsurface_Inputs!$C$29*COS(2*PI()*(A154-Subsurface_Inputs!$C$30)/Subsurface_Inputs!$C$31)-Subsurface_Inputs!$C$32*(B154-AVERAGE($B$2:$B$242))</f>
        <v/>
      </c>
      <c r="L154" s="24">
        <f>B154-K154</f>
        <v/>
      </c>
      <c r="M154" s="24">
        <f>2*Subsurface_Inputs!$C$34*F154/Subsurface_Inputs!$C$35*1000000</f>
        <v/>
      </c>
      <c r="N154" s="24">
        <f>2*Subsurface_Inputs!$C$34*I154/Subsurface_Inputs!$C$35*1000000</f>
        <v/>
      </c>
      <c r="O154" s="24">
        <f>2*Subsurface_Inputs!$C$34*K154/Subsurface_Inputs!$C$35*1000000</f>
        <v/>
      </c>
      <c r="P154" s="24">
        <f>Subsurface_Inputs!$C$37-2*Subsurface_Inputs!$C$36*(F154/1000)</f>
        <v/>
      </c>
      <c r="Q154" s="24">
        <f>Subsurface_Inputs!$C$38+Subsurface_Inputs!$C$39*H154-2*Subsurface_Inputs!$C$36*(I154/1000)</f>
        <v/>
      </c>
      <c r="R154" s="24">
        <f>Subsurface_Inputs!$C$40-2*Subsurface_Inputs!$C$36*(K154/1000)-Subsurface_Inputs!$C$41*ABS(L154-AVERAGE($L$2:$L$242))</f>
        <v/>
      </c>
      <c r="S154" s="24">
        <f>K154-AVERAGE($K$2:$K$242)</f>
        <v/>
      </c>
      <c r="T154" s="24">
        <f>K154/F154</f>
        <v/>
      </c>
      <c r="U154" s="25">
        <f>IF(H154&gt;=Subsurface_Inputs!$C$42,"Lens visible","Weak/no lens")</f>
        <v/>
      </c>
      <c r="V154" s="25">
        <f>IF(R154&gt;=W154,"Likely visible","Weak")</f>
        <v/>
      </c>
      <c r="W154" s="24">
        <f>Subsurface_Inputs!$C$43</f>
        <v/>
      </c>
      <c r="X154" s="24">
        <f>Q154-W154</f>
        <v/>
      </c>
      <c r="Y154" s="24">
        <f>R154-W154</f>
        <v/>
      </c>
      <c r="Z154" s="24">
        <f>MAX(Q154,R154)-W154</f>
        <v/>
      </c>
      <c r="AA154" s="24" t="n">
        <v>0</v>
      </c>
    </row>
    <row r="155">
      <c r="A155" s="24">
        <f>Model_Data!A155</f>
        <v/>
      </c>
      <c r="B155" s="24">
        <f>Model_Data!Y155</f>
        <v/>
      </c>
      <c r="C155" s="24">
        <f>Model_Data!X155</f>
        <v/>
      </c>
      <c r="D155" s="24">
        <f>Model_Data!B155</f>
        <v/>
      </c>
      <c r="E155" s="24">
        <f>Inputs!$C$6</f>
        <v/>
      </c>
      <c r="F155" s="24">
        <f>Subsurface_Inputs!$C$5+Subsurface_Inputs!$C$6*SIN(2*PI()*(A155+Subsurface_Inputs!$C$7)/Subsurface_Inputs!$C$8)+Subsurface_Inputs!$C$9*COS(2*PI()*A155/Subsurface_Inputs!$C$10)+Subsurface_Inputs!$C$11*(B155-AVERAGE($B$2:$B$242))</f>
        <v/>
      </c>
      <c r="G155" s="24">
        <f>B155-F155</f>
        <v/>
      </c>
      <c r="H155" s="24">
        <f>MIN(1,MAX(0,Subsurface_Inputs!$C$13*EXP(-0.5*((A155-Subsurface_Inputs!$C$14)/Subsurface_Inputs!$C$15)^2)+Subsurface_Inputs!$C$16*EXP(-0.5*((A155-Subsurface_Inputs!$C$17)/Subsurface_Inputs!$C$18)^2)))</f>
        <v/>
      </c>
      <c r="I155" s="24">
        <f>Subsurface_Inputs!$C$19+Subsurface_Inputs!$C$20*SIN(2*PI()*(A155-Subsurface_Inputs!$C$21)/Subsurface_Inputs!$C$22)-Subsurface_Inputs!$C$23*H155</f>
        <v/>
      </c>
      <c r="J155" s="24">
        <f>B155-I155</f>
        <v/>
      </c>
      <c r="K155" s="24">
        <f>Subsurface_Inputs!$C$25+Subsurface_Inputs!$C$26*SIN(2*PI()*(A155+Subsurface_Inputs!$C$27)/Subsurface_Inputs!$C$28)+Subsurface_Inputs!$C$29*COS(2*PI()*(A155-Subsurface_Inputs!$C$30)/Subsurface_Inputs!$C$31)-Subsurface_Inputs!$C$32*(B155-AVERAGE($B$2:$B$242))</f>
        <v/>
      </c>
      <c r="L155" s="24">
        <f>B155-K155</f>
        <v/>
      </c>
      <c r="M155" s="24">
        <f>2*Subsurface_Inputs!$C$34*F155/Subsurface_Inputs!$C$35*1000000</f>
        <v/>
      </c>
      <c r="N155" s="24">
        <f>2*Subsurface_Inputs!$C$34*I155/Subsurface_Inputs!$C$35*1000000</f>
        <v/>
      </c>
      <c r="O155" s="24">
        <f>2*Subsurface_Inputs!$C$34*K155/Subsurface_Inputs!$C$35*1000000</f>
        <v/>
      </c>
      <c r="P155" s="24">
        <f>Subsurface_Inputs!$C$37-2*Subsurface_Inputs!$C$36*(F155/1000)</f>
        <v/>
      </c>
      <c r="Q155" s="24">
        <f>Subsurface_Inputs!$C$38+Subsurface_Inputs!$C$39*H155-2*Subsurface_Inputs!$C$36*(I155/1000)</f>
        <v/>
      </c>
      <c r="R155" s="24">
        <f>Subsurface_Inputs!$C$40-2*Subsurface_Inputs!$C$36*(K155/1000)-Subsurface_Inputs!$C$41*ABS(L155-AVERAGE($L$2:$L$242))</f>
        <v/>
      </c>
      <c r="S155" s="24">
        <f>K155-AVERAGE($K$2:$K$242)</f>
        <v/>
      </c>
      <c r="T155" s="24">
        <f>K155/F155</f>
        <v/>
      </c>
      <c r="U155" s="25">
        <f>IF(H155&gt;=Subsurface_Inputs!$C$42,"Lens visible","Weak/no lens")</f>
        <v/>
      </c>
      <c r="V155" s="25">
        <f>IF(R155&gt;=W155,"Likely visible","Weak")</f>
        <v/>
      </c>
      <c r="W155" s="24">
        <f>Subsurface_Inputs!$C$43</f>
        <v/>
      </c>
      <c r="X155" s="24">
        <f>Q155-W155</f>
        <v/>
      </c>
      <c r="Y155" s="24">
        <f>R155-W155</f>
        <v/>
      </c>
      <c r="Z155" s="24">
        <f>MAX(Q155,R155)-W155</f>
        <v/>
      </c>
      <c r="AA155" s="24" t="n">
        <v>0</v>
      </c>
    </row>
    <row r="156">
      <c r="A156" s="24">
        <f>Model_Data!A156</f>
        <v/>
      </c>
      <c r="B156" s="24">
        <f>Model_Data!Y156</f>
        <v/>
      </c>
      <c r="C156" s="24">
        <f>Model_Data!X156</f>
        <v/>
      </c>
      <c r="D156" s="24">
        <f>Model_Data!B156</f>
        <v/>
      </c>
      <c r="E156" s="24">
        <f>Inputs!$C$6</f>
        <v/>
      </c>
      <c r="F156" s="24">
        <f>Subsurface_Inputs!$C$5+Subsurface_Inputs!$C$6*SIN(2*PI()*(A156+Subsurface_Inputs!$C$7)/Subsurface_Inputs!$C$8)+Subsurface_Inputs!$C$9*COS(2*PI()*A156/Subsurface_Inputs!$C$10)+Subsurface_Inputs!$C$11*(B156-AVERAGE($B$2:$B$242))</f>
        <v/>
      </c>
      <c r="G156" s="24">
        <f>B156-F156</f>
        <v/>
      </c>
      <c r="H156" s="24">
        <f>MIN(1,MAX(0,Subsurface_Inputs!$C$13*EXP(-0.5*((A156-Subsurface_Inputs!$C$14)/Subsurface_Inputs!$C$15)^2)+Subsurface_Inputs!$C$16*EXP(-0.5*((A156-Subsurface_Inputs!$C$17)/Subsurface_Inputs!$C$18)^2)))</f>
        <v/>
      </c>
      <c r="I156" s="24">
        <f>Subsurface_Inputs!$C$19+Subsurface_Inputs!$C$20*SIN(2*PI()*(A156-Subsurface_Inputs!$C$21)/Subsurface_Inputs!$C$22)-Subsurface_Inputs!$C$23*H156</f>
        <v/>
      </c>
      <c r="J156" s="24">
        <f>B156-I156</f>
        <v/>
      </c>
      <c r="K156" s="24">
        <f>Subsurface_Inputs!$C$25+Subsurface_Inputs!$C$26*SIN(2*PI()*(A156+Subsurface_Inputs!$C$27)/Subsurface_Inputs!$C$28)+Subsurface_Inputs!$C$29*COS(2*PI()*(A156-Subsurface_Inputs!$C$30)/Subsurface_Inputs!$C$31)-Subsurface_Inputs!$C$32*(B156-AVERAGE($B$2:$B$242))</f>
        <v/>
      </c>
      <c r="L156" s="24">
        <f>B156-K156</f>
        <v/>
      </c>
      <c r="M156" s="24">
        <f>2*Subsurface_Inputs!$C$34*F156/Subsurface_Inputs!$C$35*1000000</f>
        <v/>
      </c>
      <c r="N156" s="24">
        <f>2*Subsurface_Inputs!$C$34*I156/Subsurface_Inputs!$C$35*1000000</f>
        <v/>
      </c>
      <c r="O156" s="24">
        <f>2*Subsurface_Inputs!$C$34*K156/Subsurface_Inputs!$C$35*1000000</f>
        <v/>
      </c>
      <c r="P156" s="24">
        <f>Subsurface_Inputs!$C$37-2*Subsurface_Inputs!$C$36*(F156/1000)</f>
        <v/>
      </c>
      <c r="Q156" s="24">
        <f>Subsurface_Inputs!$C$38+Subsurface_Inputs!$C$39*H156-2*Subsurface_Inputs!$C$36*(I156/1000)</f>
        <v/>
      </c>
      <c r="R156" s="24">
        <f>Subsurface_Inputs!$C$40-2*Subsurface_Inputs!$C$36*(K156/1000)-Subsurface_Inputs!$C$41*ABS(L156-AVERAGE($L$2:$L$242))</f>
        <v/>
      </c>
      <c r="S156" s="24">
        <f>K156-AVERAGE($K$2:$K$242)</f>
        <v/>
      </c>
      <c r="T156" s="24">
        <f>K156/F156</f>
        <v/>
      </c>
      <c r="U156" s="25">
        <f>IF(H156&gt;=Subsurface_Inputs!$C$42,"Lens visible","Weak/no lens")</f>
        <v/>
      </c>
      <c r="V156" s="25">
        <f>IF(R156&gt;=W156,"Likely visible","Weak")</f>
        <v/>
      </c>
      <c r="W156" s="24">
        <f>Subsurface_Inputs!$C$43</f>
        <v/>
      </c>
      <c r="X156" s="24">
        <f>Q156-W156</f>
        <v/>
      </c>
      <c r="Y156" s="24">
        <f>R156-W156</f>
        <v/>
      </c>
      <c r="Z156" s="24">
        <f>MAX(Q156,R156)-W156</f>
        <v/>
      </c>
      <c r="AA156" s="24" t="n">
        <v>0</v>
      </c>
    </row>
    <row r="157">
      <c r="A157" s="24">
        <f>Model_Data!A157</f>
        <v/>
      </c>
      <c r="B157" s="24">
        <f>Model_Data!Y157</f>
        <v/>
      </c>
      <c r="C157" s="24">
        <f>Model_Data!X157</f>
        <v/>
      </c>
      <c r="D157" s="24">
        <f>Model_Data!B157</f>
        <v/>
      </c>
      <c r="E157" s="24">
        <f>Inputs!$C$6</f>
        <v/>
      </c>
      <c r="F157" s="24">
        <f>Subsurface_Inputs!$C$5+Subsurface_Inputs!$C$6*SIN(2*PI()*(A157+Subsurface_Inputs!$C$7)/Subsurface_Inputs!$C$8)+Subsurface_Inputs!$C$9*COS(2*PI()*A157/Subsurface_Inputs!$C$10)+Subsurface_Inputs!$C$11*(B157-AVERAGE($B$2:$B$242))</f>
        <v/>
      </c>
      <c r="G157" s="24">
        <f>B157-F157</f>
        <v/>
      </c>
      <c r="H157" s="24">
        <f>MIN(1,MAX(0,Subsurface_Inputs!$C$13*EXP(-0.5*((A157-Subsurface_Inputs!$C$14)/Subsurface_Inputs!$C$15)^2)+Subsurface_Inputs!$C$16*EXP(-0.5*((A157-Subsurface_Inputs!$C$17)/Subsurface_Inputs!$C$18)^2)))</f>
        <v/>
      </c>
      <c r="I157" s="24">
        <f>Subsurface_Inputs!$C$19+Subsurface_Inputs!$C$20*SIN(2*PI()*(A157-Subsurface_Inputs!$C$21)/Subsurface_Inputs!$C$22)-Subsurface_Inputs!$C$23*H157</f>
        <v/>
      </c>
      <c r="J157" s="24">
        <f>B157-I157</f>
        <v/>
      </c>
      <c r="K157" s="24">
        <f>Subsurface_Inputs!$C$25+Subsurface_Inputs!$C$26*SIN(2*PI()*(A157+Subsurface_Inputs!$C$27)/Subsurface_Inputs!$C$28)+Subsurface_Inputs!$C$29*COS(2*PI()*(A157-Subsurface_Inputs!$C$30)/Subsurface_Inputs!$C$31)-Subsurface_Inputs!$C$32*(B157-AVERAGE($B$2:$B$242))</f>
        <v/>
      </c>
      <c r="L157" s="24">
        <f>B157-K157</f>
        <v/>
      </c>
      <c r="M157" s="24">
        <f>2*Subsurface_Inputs!$C$34*F157/Subsurface_Inputs!$C$35*1000000</f>
        <v/>
      </c>
      <c r="N157" s="24">
        <f>2*Subsurface_Inputs!$C$34*I157/Subsurface_Inputs!$C$35*1000000</f>
        <v/>
      </c>
      <c r="O157" s="24">
        <f>2*Subsurface_Inputs!$C$34*K157/Subsurface_Inputs!$C$35*1000000</f>
        <v/>
      </c>
      <c r="P157" s="24">
        <f>Subsurface_Inputs!$C$37-2*Subsurface_Inputs!$C$36*(F157/1000)</f>
        <v/>
      </c>
      <c r="Q157" s="24">
        <f>Subsurface_Inputs!$C$38+Subsurface_Inputs!$C$39*H157-2*Subsurface_Inputs!$C$36*(I157/1000)</f>
        <v/>
      </c>
      <c r="R157" s="24">
        <f>Subsurface_Inputs!$C$40-2*Subsurface_Inputs!$C$36*(K157/1000)-Subsurface_Inputs!$C$41*ABS(L157-AVERAGE($L$2:$L$242))</f>
        <v/>
      </c>
      <c r="S157" s="24">
        <f>K157-AVERAGE($K$2:$K$242)</f>
        <v/>
      </c>
      <c r="T157" s="24">
        <f>K157/F157</f>
        <v/>
      </c>
      <c r="U157" s="25">
        <f>IF(H157&gt;=Subsurface_Inputs!$C$42,"Lens visible","Weak/no lens")</f>
        <v/>
      </c>
      <c r="V157" s="25">
        <f>IF(R157&gt;=W157,"Likely visible","Weak")</f>
        <v/>
      </c>
      <c r="W157" s="24">
        <f>Subsurface_Inputs!$C$43</f>
        <v/>
      </c>
      <c r="X157" s="24">
        <f>Q157-W157</f>
        <v/>
      </c>
      <c r="Y157" s="24">
        <f>R157-W157</f>
        <v/>
      </c>
      <c r="Z157" s="24">
        <f>MAX(Q157,R157)-W157</f>
        <v/>
      </c>
      <c r="AA157" s="24" t="n">
        <v>0</v>
      </c>
    </row>
    <row r="158">
      <c r="A158" s="24">
        <f>Model_Data!A158</f>
        <v/>
      </c>
      <c r="B158" s="24">
        <f>Model_Data!Y158</f>
        <v/>
      </c>
      <c r="C158" s="24">
        <f>Model_Data!X158</f>
        <v/>
      </c>
      <c r="D158" s="24">
        <f>Model_Data!B158</f>
        <v/>
      </c>
      <c r="E158" s="24">
        <f>Inputs!$C$6</f>
        <v/>
      </c>
      <c r="F158" s="24">
        <f>Subsurface_Inputs!$C$5+Subsurface_Inputs!$C$6*SIN(2*PI()*(A158+Subsurface_Inputs!$C$7)/Subsurface_Inputs!$C$8)+Subsurface_Inputs!$C$9*COS(2*PI()*A158/Subsurface_Inputs!$C$10)+Subsurface_Inputs!$C$11*(B158-AVERAGE($B$2:$B$242))</f>
        <v/>
      </c>
      <c r="G158" s="24">
        <f>B158-F158</f>
        <v/>
      </c>
      <c r="H158" s="24">
        <f>MIN(1,MAX(0,Subsurface_Inputs!$C$13*EXP(-0.5*((A158-Subsurface_Inputs!$C$14)/Subsurface_Inputs!$C$15)^2)+Subsurface_Inputs!$C$16*EXP(-0.5*((A158-Subsurface_Inputs!$C$17)/Subsurface_Inputs!$C$18)^2)))</f>
        <v/>
      </c>
      <c r="I158" s="24">
        <f>Subsurface_Inputs!$C$19+Subsurface_Inputs!$C$20*SIN(2*PI()*(A158-Subsurface_Inputs!$C$21)/Subsurface_Inputs!$C$22)-Subsurface_Inputs!$C$23*H158</f>
        <v/>
      </c>
      <c r="J158" s="24">
        <f>B158-I158</f>
        <v/>
      </c>
      <c r="K158" s="24">
        <f>Subsurface_Inputs!$C$25+Subsurface_Inputs!$C$26*SIN(2*PI()*(A158+Subsurface_Inputs!$C$27)/Subsurface_Inputs!$C$28)+Subsurface_Inputs!$C$29*COS(2*PI()*(A158-Subsurface_Inputs!$C$30)/Subsurface_Inputs!$C$31)-Subsurface_Inputs!$C$32*(B158-AVERAGE($B$2:$B$242))</f>
        <v/>
      </c>
      <c r="L158" s="24">
        <f>B158-K158</f>
        <v/>
      </c>
      <c r="M158" s="24">
        <f>2*Subsurface_Inputs!$C$34*F158/Subsurface_Inputs!$C$35*1000000</f>
        <v/>
      </c>
      <c r="N158" s="24">
        <f>2*Subsurface_Inputs!$C$34*I158/Subsurface_Inputs!$C$35*1000000</f>
        <v/>
      </c>
      <c r="O158" s="24">
        <f>2*Subsurface_Inputs!$C$34*K158/Subsurface_Inputs!$C$35*1000000</f>
        <v/>
      </c>
      <c r="P158" s="24">
        <f>Subsurface_Inputs!$C$37-2*Subsurface_Inputs!$C$36*(F158/1000)</f>
        <v/>
      </c>
      <c r="Q158" s="24">
        <f>Subsurface_Inputs!$C$38+Subsurface_Inputs!$C$39*H158-2*Subsurface_Inputs!$C$36*(I158/1000)</f>
        <v/>
      </c>
      <c r="R158" s="24">
        <f>Subsurface_Inputs!$C$40-2*Subsurface_Inputs!$C$36*(K158/1000)-Subsurface_Inputs!$C$41*ABS(L158-AVERAGE($L$2:$L$242))</f>
        <v/>
      </c>
      <c r="S158" s="24">
        <f>K158-AVERAGE($K$2:$K$242)</f>
        <v/>
      </c>
      <c r="T158" s="24">
        <f>K158/F158</f>
        <v/>
      </c>
      <c r="U158" s="25">
        <f>IF(H158&gt;=Subsurface_Inputs!$C$42,"Lens visible","Weak/no lens")</f>
        <v/>
      </c>
      <c r="V158" s="25">
        <f>IF(R158&gt;=W158,"Likely visible","Weak")</f>
        <v/>
      </c>
      <c r="W158" s="24">
        <f>Subsurface_Inputs!$C$43</f>
        <v/>
      </c>
      <c r="X158" s="24">
        <f>Q158-W158</f>
        <v/>
      </c>
      <c r="Y158" s="24">
        <f>R158-W158</f>
        <v/>
      </c>
      <c r="Z158" s="24">
        <f>MAX(Q158,R158)-W158</f>
        <v/>
      </c>
      <c r="AA158" s="24" t="n">
        <v>0</v>
      </c>
    </row>
    <row r="159">
      <c r="A159" s="24">
        <f>Model_Data!A159</f>
        <v/>
      </c>
      <c r="B159" s="24">
        <f>Model_Data!Y159</f>
        <v/>
      </c>
      <c r="C159" s="24">
        <f>Model_Data!X159</f>
        <v/>
      </c>
      <c r="D159" s="24">
        <f>Model_Data!B159</f>
        <v/>
      </c>
      <c r="E159" s="24">
        <f>Inputs!$C$6</f>
        <v/>
      </c>
      <c r="F159" s="24">
        <f>Subsurface_Inputs!$C$5+Subsurface_Inputs!$C$6*SIN(2*PI()*(A159+Subsurface_Inputs!$C$7)/Subsurface_Inputs!$C$8)+Subsurface_Inputs!$C$9*COS(2*PI()*A159/Subsurface_Inputs!$C$10)+Subsurface_Inputs!$C$11*(B159-AVERAGE($B$2:$B$242))</f>
        <v/>
      </c>
      <c r="G159" s="24">
        <f>B159-F159</f>
        <v/>
      </c>
      <c r="H159" s="24">
        <f>MIN(1,MAX(0,Subsurface_Inputs!$C$13*EXP(-0.5*((A159-Subsurface_Inputs!$C$14)/Subsurface_Inputs!$C$15)^2)+Subsurface_Inputs!$C$16*EXP(-0.5*((A159-Subsurface_Inputs!$C$17)/Subsurface_Inputs!$C$18)^2)))</f>
        <v/>
      </c>
      <c r="I159" s="24">
        <f>Subsurface_Inputs!$C$19+Subsurface_Inputs!$C$20*SIN(2*PI()*(A159-Subsurface_Inputs!$C$21)/Subsurface_Inputs!$C$22)-Subsurface_Inputs!$C$23*H159</f>
        <v/>
      </c>
      <c r="J159" s="24">
        <f>B159-I159</f>
        <v/>
      </c>
      <c r="K159" s="24">
        <f>Subsurface_Inputs!$C$25+Subsurface_Inputs!$C$26*SIN(2*PI()*(A159+Subsurface_Inputs!$C$27)/Subsurface_Inputs!$C$28)+Subsurface_Inputs!$C$29*COS(2*PI()*(A159-Subsurface_Inputs!$C$30)/Subsurface_Inputs!$C$31)-Subsurface_Inputs!$C$32*(B159-AVERAGE($B$2:$B$242))</f>
        <v/>
      </c>
      <c r="L159" s="24">
        <f>B159-K159</f>
        <v/>
      </c>
      <c r="M159" s="24">
        <f>2*Subsurface_Inputs!$C$34*F159/Subsurface_Inputs!$C$35*1000000</f>
        <v/>
      </c>
      <c r="N159" s="24">
        <f>2*Subsurface_Inputs!$C$34*I159/Subsurface_Inputs!$C$35*1000000</f>
        <v/>
      </c>
      <c r="O159" s="24">
        <f>2*Subsurface_Inputs!$C$34*K159/Subsurface_Inputs!$C$35*1000000</f>
        <v/>
      </c>
      <c r="P159" s="24">
        <f>Subsurface_Inputs!$C$37-2*Subsurface_Inputs!$C$36*(F159/1000)</f>
        <v/>
      </c>
      <c r="Q159" s="24">
        <f>Subsurface_Inputs!$C$38+Subsurface_Inputs!$C$39*H159-2*Subsurface_Inputs!$C$36*(I159/1000)</f>
        <v/>
      </c>
      <c r="R159" s="24">
        <f>Subsurface_Inputs!$C$40-2*Subsurface_Inputs!$C$36*(K159/1000)-Subsurface_Inputs!$C$41*ABS(L159-AVERAGE($L$2:$L$242))</f>
        <v/>
      </c>
      <c r="S159" s="24">
        <f>K159-AVERAGE($K$2:$K$242)</f>
        <v/>
      </c>
      <c r="T159" s="24">
        <f>K159/F159</f>
        <v/>
      </c>
      <c r="U159" s="25">
        <f>IF(H159&gt;=Subsurface_Inputs!$C$42,"Lens visible","Weak/no lens")</f>
        <v/>
      </c>
      <c r="V159" s="25">
        <f>IF(R159&gt;=W159,"Likely visible","Weak")</f>
        <v/>
      </c>
      <c r="W159" s="24">
        <f>Subsurface_Inputs!$C$43</f>
        <v/>
      </c>
      <c r="X159" s="24">
        <f>Q159-W159</f>
        <v/>
      </c>
      <c r="Y159" s="24">
        <f>R159-W159</f>
        <v/>
      </c>
      <c r="Z159" s="24">
        <f>MAX(Q159,R159)-W159</f>
        <v/>
      </c>
      <c r="AA159" s="24" t="n">
        <v>0</v>
      </c>
    </row>
    <row r="160">
      <c r="A160" s="24">
        <f>Model_Data!A160</f>
        <v/>
      </c>
      <c r="B160" s="24">
        <f>Model_Data!Y160</f>
        <v/>
      </c>
      <c r="C160" s="24">
        <f>Model_Data!X160</f>
        <v/>
      </c>
      <c r="D160" s="24">
        <f>Model_Data!B160</f>
        <v/>
      </c>
      <c r="E160" s="24">
        <f>Inputs!$C$6</f>
        <v/>
      </c>
      <c r="F160" s="24">
        <f>Subsurface_Inputs!$C$5+Subsurface_Inputs!$C$6*SIN(2*PI()*(A160+Subsurface_Inputs!$C$7)/Subsurface_Inputs!$C$8)+Subsurface_Inputs!$C$9*COS(2*PI()*A160/Subsurface_Inputs!$C$10)+Subsurface_Inputs!$C$11*(B160-AVERAGE($B$2:$B$242))</f>
        <v/>
      </c>
      <c r="G160" s="24">
        <f>B160-F160</f>
        <v/>
      </c>
      <c r="H160" s="24">
        <f>MIN(1,MAX(0,Subsurface_Inputs!$C$13*EXP(-0.5*((A160-Subsurface_Inputs!$C$14)/Subsurface_Inputs!$C$15)^2)+Subsurface_Inputs!$C$16*EXP(-0.5*((A160-Subsurface_Inputs!$C$17)/Subsurface_Inputs!$C$18)^2)))</f>
        <v/>
      </c>
      <c r="I160" s="24">
        <f>Subsurface_Inputs!$C$19+Subsurface_Inputs!$C$20*SIN(2*PI()*(A160-Subsurface_Inputs!$C$21)/Subsurface_Inputs!$C$22)-Subsurface_Inputs!$C$23*H160</f>
        <v/>
      </c>
      <c r="J160" s="24">
        <f>B160-I160</f>
        <v/>
      </c>
      <c r="K160" s="24">
        <f>Subsurface_Inputs!$C$25+Subsurface_Inputs!$C$26*SIN(2*PI()*(A160+Subsurface_Inputs!$C$27)/Subsurface_Inputs!$C$28)+Subsurface_Inputs!$C$29*COS(2*PI()*(A160-Subsurface_Inputs!$C$30)/Subsurface_Inputs!$C$31)-Subsurface_Inputs!$C$32*(B160-AVERAGE($B$2:$B$242))</f>
        <v/>
      </c>
      <c r="L160" s="24">
        <f>B160-K160</f>
        <v/>
      </c>
      <c r="M160" s="24">
        <f>2*Subsurface_Inputs!$C$34*F160/Subsurface_Inputs!$C$35*1000000</f>
        <v/>
      </c>
      <c r="N160" s="24">
        <f>2*Subsurface_Inputs!$C$34*I160/Subsurface_Inputs!$C$35*1000000</f>
        <v/>
      </c>
      <c r="O160" s="24">
        <f>2*Subsurface_Inputs!$C$34*K160/Subsurface_Inputs!$C$35*1000000</f>
        <v/>
      </c>
      <c r="P160" s="24">
        <f>Subsurface_Inputs!$C$37-2*Subsurface_Inputs!$C$36*(F160/1000)</f>
        <v/>
      </c>
      <c r="Q160" s="24">
        <f>Subsurface_Inputs!$C$38+Subsurface_Inputs!$C$39*H160-2*Subsurface_Inputs!$C$36*(I160/1000)</f>
        <v/>
      </c>
      <c r="R160" s="24">
        <f>Subsurface_Inputs!$C$40-2*Subsurface_Inputs!$C$36*(K160/1000)-Subsurface_Inputs!$C$41*ABS(L160-AVERAGE($L$2:$L$242))</f>
        <v/>
      </c>
      <c r="S160" s="24">
        <f>K160-AVERAGE($K$2:$K$242)</f>
        <v/>
      </c>
      <c r="T160" s="24">
        <f>K160/F160</f>
        <v/>
      </c>
      <c r="U160" s="25">
        <f>IF(H160&gt;=Subsurface_Inputs!$C$42,"Lens visible","Weak/no lens")</f>
        <v/>
      </c>
      <c r="V160" s="25">
        <f>IF(R160&gt;=W160,"Likely visible","Weak")</f>
        <v/>
      </c>
      <c r="W160" s="24">
        <f>Subsurface_Inputs!$C$43</f>
        <v/>
      </c>
      <c r="X160" s="24">
        <f>Q160-W160</f>
        <v/>
      </c>
      <c r="Y160" s="24">
        <f>R160-W160</f>
        <v/>
      </c>
      <c r="Z160" s="24">
        <f>MAX(Q160,R160)-W160</f>
        <v/>
      </c>
      <c r="AA160" s="24" t="n">
        <v>0</v>
      </c>
    </row>
    <row r="161">
      <c r="A161" s="24">
        <f>Model_Data!A161</f>
        <v/>
      </c>
      <c r="B161" s="24">
        <f>Model_Data!Y161</f>
        <v/>
      </c>
      <c r="C161" s="24">
        <f>Model_Data!X161</f>
        <v/>
      </c>
      <c r="D161" s="24">
        <f>Model_Data!B161</f>
        <v/>
      </c>
      <c r="E161" s="24">
        <f>Inputs!$C$6</f>
        <v/>
      </c>
      <c r="F161" s="24">
        <f>Subsurface_Inputs!$C$5+Subsurface_Inputs!$C$6*SIN(2*PI()*(A161+Subsurface_Inputs!$C$7)/Subsurface_Inputs!$C$8)+Subsurface_Inputs!$C$9*COS(2*PI()*A161/Subsurface_Inputs!$C$10)+Subsurface_Inputs!$C$11*(B161-AVERAGE($B$2:$B$242))</f>
        <v/>
      </c>
      <c r="G161" s="24">
        <f>B161-F161</f>
        <v/>
      </c>
      <c r="H161" s="24">
        <f>MIN(1,MAX(0,Subsurface_Inputs!$C$13*EXP(-0.5*((A161-Subsurface_Inputs!$C$14)/Subsurface_Inputs!$C$15)^2)+Subsurface_Inputs!$C$16*EXP(-0.5*((A161-Subsurface_Inputs!$C$17)/Subsurface_Inputs!$C$18)^2)))</f>
        <v/>
      </c>
      <c r="I161" s="24">
        <f>Subsurface_Inputs!$C$19+Subsurface_Inputs!$C$20*SIN(2*PI()*(A161-Subsurface_Inputs!$C$21)/Subsurface_Inputs!$C$22)-Subsurface_Inputs!$C$23*H161</f>
        <v/>
      </c>
      <c r="J161" s="24">
        <f>B161-I161</f>
        <v/>
      </c>
      <c r="K161" s="24">
        <f>Subsurface_Inputs!$C$25+Subsurface_Inputs!$C$26*SIN(2*PI()*(A161+Subsurface_Inputs!$C$27)/Subsurface_Inputs!$C$28)+Subsurface_Inputs!$C$29*COS(2*PI()*(A161-Subsurface_Inputs!$C$30)/Subsurface_Inputs!$C$31)-Subsurface_Inputs!$C$32*(B161-AVERAGE($B$2:$B$242))</f>
        <v/>
      </c>
      <c r="L161" s="24">
        <f>B161-K161</f>
        <v/>
      </c>
      <c r="M161" s="24">
        <f>2*Subsurface_Inputs!$C$34*F161/Subsurface_Inputs!$C$35*1000000</f>
        <v/>
      </c>
      <c r="N161" s="24">
        <f>2*Subsurface_Inputs!$C$34*I161/Subsurface_Inputs!$C$35*1000000</f>
        <v/>
      </c>
      <c r="O161" s="24">
        <f>2*Subsurface_Inputs!$C$34*K161/Subsurface_Inputs!$C$35*1000000</f>
        <v/>
      </c>
      <c r="P161" s="24">
        <f>Subsurface_Inputs!$C$37-2*Subsurface_Inputs!$C$36*(F161/1000)</f>
        <v/>
      </c>
      <c r="Q161" s="24">
        <f>Subsurface_Inputs!$C$38+Subsurface_Inputs!$C$39*H161-2*Subsurface_Inputs!$C$36*(I161/1000)</f>
        <v/>
      </c>
      <c r="R161" s="24">
        <f>Subsurface_Inputs!$C$40-2*Subsurface_Inputs!$C$36*(K161/1000)-Subsurface_Inputs!$C$41*ABS(L161-AVERAGE($L$2:$L$242))</f>
        <v/>
      </c>
      <c r="S161" s="24">
        <f>K161-AVERAGE($K$2:$K$242)</f>
        <v/>
      </c>
      <c r="T161" s="24">
        <f>K161/F161</f>
        <v/>
      </c>
      <c r="U161" s="25">
        <f>IF(H161&gt;=Subsurface_Inputs!$C$42,"Lens visible","Weak/no lens")</f>
        <v/>
      </c>
      <c r="V161" s="25">
        <f>IF(R161&gt;=W161,"Likely visible","Weak")</f>
        <v/>
      </c>
      <c r="W161" s="24">
        <f>Subsurface_Inputs!$C$43</f>
        <v/>
      </c>
      <c r="X161" s="24">
        <f>Q161-W161</f>
        <v/>
      </c>
      <c r="Y161" s="24">
        <f>R161-W161</f>
        <v/>
      </c>
      <c r="Z161" s="24">
        <f>MAX(Q161,R161)-W161</f>
        <v/>
      </c>
      <c r="AA161" s="24" t="n">
        <v>0</v>
      </c>
    </row>
    <row r="162">
      <c r="A162" s="24">
        <f>Model_Data!A162</f>
        <v/>
      </c>
      <c r="B162" s="24">
        <f>Model_Data!Y162</f>
        <v/>
      </c>
      <c r="C162" s="24">
        <f>Model_Data!X162</f>
        <v/>
      </c>
      <c r="D162" s="24">
        <f>Model_Data!B162</f>
        <v/>
      </c>
      <c r="E162" s="24">
        <f>Inputs!$C$6</f>
        <v/>
      </c>
      <c r="F162" s="24">
        <f>Subsurface_Inputs!$C$5+Subsurface_Inputs!$C$6*SIN(2*PI()*(A162+Subsurface_Inputs!$C$7)/Subsurface_Inputs!$C$8)+Subsurface_Inputs!$C$9*COS(2*PI()*A162/Subsurface_Inputs!$C$10)+Subsurface_Inputs!$C$11*(B162-AVERAGE($B$2:$B$242))</f>
        <v/>
      </c>
      <c r="G162" s="24">
        <f>B162-F162</f>
        <v/>
      </c>
      <c r="H162" s="24">
        <f>MIN(1,MAX(0,Subsurface_Inputs!$C$13*EXP(-0.5*((A162-Subsurface_Inputs!$C$14)/Subsurface_Inputs!$C$15)^2)+Subsurface_Inputs!$C$16*EXP(-0.5*((A162-Subsurface_Inputs!$C$17)/Subsurface_Inputs!$C$18)^2)))</f>
        <v/>
      </c>
      <c r="I162" s="24">
        <f>Subsurface_Inputs!$C$19+Subsurface_Inputs!$C$20*SIN(2*PI()*(A162-Subsurface_Inputs!$C$21)/Subsurface_Inputs!$C$22)-Subsurface_Inputs!$C$23*H162</f>
        <v/>
      </c>
      <c r="J162" s="24">
        <f>B162-I162</f>
        <v/>
      </c>
      <c r="K162" s="24">
        <f>Subsurface_Inputs!$C$25+Subsurface_Inputs!$C$26*SIN(2*PI()*(A162+Subsurface_Inputs!$C$27)/Subsurface_Inputs!$C$28)+Subsurface_Inputs!$C$29*COS(2*PI()*(A162-Subsurface_Inputs!$C$30)/Subsurface_Inputs!$C$31)-Subsurface_Inputs!$C$32*(B162-AVERAGE($B$2:$B$242))</f>
        <v/>
      </c>
      <c r="L162" s="24">
        <f>B162-K162</f>
        <v/>
      </c>
      <c r="M162" s="24">
        <f>2*Subsurface_Inputs!$C$34*F162/Subsurface_Inputs!$C$35*1000000</f>
        <v/>
      </c>
      <c r="N162" s="24">
        <f>2*Subsurface_Inputs!$C$34*I162/Subsurface_Inputs!$C$35*1000000</f>
        <v/>
      </c>
      <c r="O162" s="24">
        <f>2*Subsurface_Inputs!$C$34*K162/Subsurface_Inputs!$C$35*1000000</f>
        <v/>
      </c>
      <c r="P162" s="24">
        <f>Subsurface_Inputs!$C$37-2*Subsurface_Inputs!$C$36*(F162/1000)</f>
        <v/>
      </c>
      <c r="Q162" s="24">
        <f>Subsurface_Inputs!$C$38+Subsurface_Inputs!$C$39*H162-2*Subsurface_Inputs!$C$36*(I162/1000)</f>
        <v/>
      </c>
      <c r="R162" s="24">
        <f>Subsurface_Inputs!$C$40-2*Subsurface_Inputs!$C$36*(K162/1000)-Subsurface_Inputs!$C$41*ABS(L162-AVERAGE($L$2:$L$242))</f>
        <v/>
      </c>
      <c r="S162" s="24">
        <f>K162-AVERAGE($K$2:$K$242)</f>
        <v/>
      </c>
      <c r="T162" s="24">
        <f>K162/F162</f>
        <v/>
      </c>
      <c r="U162" s="25">
        <f>IF(H162&gt;=Subsurface_Inputs!$C$42,"Lens visible","Weak/no lens")</f>
        <v/>
      </c>
      <c r="V162" s="25">
        <f>IF(R162&gt;=W162,"Likely visible","Weak")</f>
        <v/>
      </c>
      <c r="W162" s="24">
        <f>Subsurface_Inputs!$C$43</f>
        <v/>
      </c>
      <c r="X162" s="24">
        <f>Q162-W162</f>
        <v/>
      </c>
      <c r="Y162" s="24">
        <f>R162-W162</f>
        <v/>
      </c>
      <c r="Z162" s="24">
        <f>MAX(Q162,R162)-W162</f>
        <v/>
      </c>
      <c r="AA162" s="24" t="n">
        <v>0</v>
      </c>
    </row>
    <row r="163">
      <c r="A163" s="24">
        <f>Model_Data!A163</f>
        <v/>
      </c>
      <c r="B163" s="24">
        <f>Model_Data!Y163</f>
        <v/>
      </c>
      <c r="C163" s="24">
        <f>Model_Data!X163</f>
        <v/>
      </c>
      <c r="D163" s="24">
        <f>Model_Data!B163</f>
        <v/>
      </c>
      <c r="E163" s="24">
        <f>Inputs!$C$6</f>
        <v/>
      </c>
      <c r="F163" s="24">
        <f>Subsurface_Inputs!$C$5+Subsurface_Inputs!$C$6*SIN(2*PI()*(A163+Subsurface_Inputs!$C$7)/Subsurface_Inputs!$C$8)+Subsurface_Inputs!$C$9*COS(2*PI()*A163/Subsurface_Inputs!$C$10)+Subsurface_Inputs!$C$11*(B163-AVERAGE($B$2:$B$242))</f>
        <v/>
      </c>
      <c r="G163" s="24">
        <f>B163-F163</f>
        <v/>
      </c>
      <c r="H163" s="24">
        <f>MIN(1,MAX(0,Subsurface_Inputs!$C$13*EXP(-0.5*((A163-Subsurface_Inputs!$C$14)/Subsurface_Inputs!$C$15)^2)+Subsurface_Inputs!$C$16*EXP(-0.5*((A163-Subsurface_Inputs!$C$17)/Subsurface_Inputs!$C$18)^2)))</f>
        <v/>
      </c>
      <c r="I163" s="24">
        <f>Subsurface_Inputs!$C$19+Subsurface_Inputs!$C$20*SIN(2*PI()*(A163-Subsurface_Inputs!$C$21)/Subsurface_Inputs!$C$22)-Subsurface_Inputs!$C$23*H163</f>
        <v/>
      </c>
      <c r="J163" s="24">
        <f>B163-I163</f>
        <v/>
      </c>
      <c r="K163" s="24">
        <f>Subsurface_Inputs!$C$25+Subsurface_Inputs!$C$26*SIN(2*PI()*(A163+Subsurface_Inputs!$C$27)/Subsurface_Inputs!$C$28)+Subsurface_Inputs!$C$29*COS(2*PI()*(A163-Subsurface_Inputs!$C$30)/Subsurface_Inputs!$C$31)-Subsurface_Inputs!$C$32*(B163-AVERAGE($B$2:$B$242))</f>
        <v/>
      </c>
      <c r="L163" s="24">
        <f>B163-K163</f>
        <v/>
      </c>
      <c r="M163" s="24">
        <f>2*Subsurface_Inputs!$C$34*F163/Subsurface_Inputs!$C$35*1000000</f>
        <v/>
      </c>
      <c r="N163" s="24">
        <f>2*Subsurface_Inputs!$C$34*I163/Subsurface_Inputs!$C$35*1000000</f>
        <v/>
      </c>
      <c r="O163" s="24">
        <f>2*Subsurface_Inputs!$C$34*K163/Subsurface_Inputs!$C$35*1000000</f>
        <v/>
      </c>
      <c r="P163" s="24">
        <f>Subsurface_Inputs!$C$37-2*Subsurface_Inputs!$C$36*(F163/1000)</f>
        <v/>
      </c>
      <c r="Q163" s="24">
        <f>Subsurface_Inputs!$C$38+Subsurface_Inputs!$C$39*H163-2*Subsurface_Inputs!$C$36*(I163/1000)</f>
        <v/>
      </c>
      <c r="R163" s="24">
        <f>Subsurface_Inputs!$C$40-2*Subsurface_Inputs!$C$36*(K163/1000)-Subsurface_Inputs!$C$41*ABS(L163-AVERAGE($L$2:$L$242))</f>
        <v/>
      </c>
      <c r="S163" s="24">
        <f>K163-AVERAGE($K$2:$K$242)</f>
        <v/>
      </c>
      <c r="T163" s="24">
        <f>K163/F163</f>
        <v/>
      </c>
      <c r="U163" s="25">
        <f>IF(H163&gt;=Subsurface_Inputs!$C$42,"Lens visible","Weak/no lens")</f>
        <v/>
      </c>
      <c r="V163" s="25">
        <f>IF(R163&gt;=W163,"Likely visible","Weak")</f>
        <v/>
      </c>
      <c r="W163" s="24">
        <f>Subsurface_Inputs!$C$43</f>
        <v/>
      </c>
      <c r="X163" s="24">
        <f>Q163-W163</f>
        <v/>
      </c>
      <c r="Y163" s="24">
        <f>R163-W163</f>
        <v/>
      </c>
      <c r="Z163" s="24">
        <f>MAX(Q163,R163)-W163</f>
        <v/>
      </c>
      <c r="AA163" s="24" t="n">
        <v>0</v>
      </c>
    </row>
    <row r="164">
      <c r="A164" s="24">
        <f>Model_Data!A164</f>
        <v/>
      </c>
      <c r="B164" s="24">
        <f>Model_Data!Y164</f>
        <v/>
      </c>
      <c r="C164" s="24">
        <f>Model_Data!X164</f>
        <v/>
      </c>
      <c r="D164" s="24">
        <f>Model_Data!B164</f>
        <v/>
      </c>
      <c r="E164" s="24">
        <f>Inputs!$C$6</f>
        <v/>
      </c>
      <c r="F164" s="24">
        <f>Subsurface_Inputs!$C$5+Subsurface_Inputs!$C$6*SIN(2*PI()*(A164+Subsurface_Inputs!$C$7)/Subsurface_Inputs!$C$8)+Subsurface_Inputs!$C$9*COS(2*PI()*A164/Subsurface_Inputs!$C$10)+Subsurface_Inputs!$C$11*(B164-AVERAGE($B$2:$B$242))</f>
        <v/>
      </c>
      <c r="G164" s="24">
        <f>B164-F164</f>
        <v/>
      </c>
      <c r="H164" s="24">
        <f>MIN(1,MAX(0,Subsurface_Inputs!$C$13*EXP(-0.5*((A164-Subsurface_Inputs!$C$14)/Subsurface_Inputs!$C$15)^2)+Subsurface_Inputs!$C$16*EXP(-0.5*((A164-Subsurface_Inputs!$C$17)/Subsurface_Inputs!$C$18)^2)))</f>
        <v/>
      </c>
      <c r="I164" s="24">
        <f>Subsurface_Inputs!$C$19+Subsurface_Inputs!$C$20*SIN(2*PI()*(A164-Subsurface_Inputs!$C$21)/Subsurface_Inputs!$C$22)-Subsurface_Inputs!$C$23*H164</f>
        <v/>
      </c>
      <c r="J164" s="24">
        <f>B164-I164</f>
        <v/>
      </c>
      <c r="K164" s="24">
        <f>Subsurface_Inputs!$C$25+Subsurface_Inputs!$C$26*SIN(2*PI()*(A164+Subsurface_Inputs!$C$27)/Subsurface_Inputs!$C$28)+Subsurface_Inputs!$C$29*COS(2*PI()*(A164-Subsurface_Inputs!$C$30)/Subsurface_Inputs!$C$31)-Subsurface_Inputs!$C$32*(B164-AVERAGE($B$2:$B$242))</f>
        <v/>
      </c>
      <c r="L164" s="24">
        <f>B164-K164</f>
        <v/>
      </c>
      <c r="M164" s="24">
        <f>2*Subsurface_Inputs!$C$34*F164/Subsurface_Inputs!$C$35*1000000</f>
        <v/>
      </c>
      <c r="N164" s="24">
        <f>2*Subsurface_Inputs!$C$34*I164/Subsurface_Inputs!$C$35*1000000</f>
        <v/>
      </c>
      <c r="O164" s="24">
        <f>2*Subsurface_Inputs!$C$34*K164/Subsurface_Inputs!$C$35*1000000</f>
        <v/>
      </c>
      <c r="P164" s="24">
        <f>Subsurface_Inputs!$C$37-2*Subsurface_Inputs!$C$36*(F164/1000)</f>
        <v/>
      </c>
      <c r="Q164" s="24">
        <f>Subsurface_Inputs!$C$38+Subsurface_Inputs!$C$39*H164-2*Subsurface_Inputs!$C$36*(I164/1000)</f>
        <v/>
      </c>
      <c r="R164" s="24">
        <f>Subsurface_Inputs!$C$40-2*Subsurface_Inputs!$C$36*(K164/1000)-Subsurface_Inputs!$C$41*ABS(L164-AVERAGE($L$2:$L$242))</f>
        <v/>
      </c>
      <c r="S164" s="24">
        <f>K164-AVERAGE($K$2:$K$242)</f>
        <v/>
      </c>
      <c r="T164" s="24">
        <f>K164/F164</f>
        <v/>
      </c>
      <c r="U164" s="25">
        <f>IF(H164&gt;=Subsurface_Inputs!$C$42,"Lens visible","Weak/no lens")</f>
        <v/>
      </c>
      <c r="V164" s="25">
        <f>IF(R164&gt;=W164,"Likely visible","Weak")</f>
        <v/>
      </c>
      <c r="W164" s="24">
        <f>Subsurface_Inputs!$C$43</f>
        <v/>
      </c>
      <c r="X164" s="24">
        <f>Q164-W164</f>
        <v/>
      </c>
      <c r="Y164" s="24">
        <f>R164-W164</f>
        <v/>
      </c>
      <c r="Z164" s="24">
        <f>MAX(Q164,R164)-W164</f>
        <v/>
      </c>
      <c r="AA164" s="24" t="n">
        <v>0</v>
      </c>
    </row>
    <row r="165">
      <c r="A165" s="24">
        <f>Model_Data!A165</f>
        <v/>
      </c>
      <c r="B165" s="24">
        <f>Model_Data!Y165</f>
        <v/>
      </c>
      <c r="C165" s="24">
        <f>Model_Data!X165</f>
        <v/>
      </c>
      <c r="D165" s="24">
        <f>Model_Data!B165</f>
        <v/>
      </c>
      <c r="E165" s="24">
        <f>Inputs!$C$6</f>
        <v/>
      </c>
      <c r="F165" s="24">
        <f>Subsurface_Inputs!$C$5+Subsurface_Inputs!$C$6*SIN(2*PI()*(A165+Subsurface_Inputs!$C$7)/Subsurface_Inputs!$C$8)+Subsurface_Inputs!$C$9*COS(2*PI()*A165/Subsurface_Inputs!$C$10)+Subsurface_Inputs!$C$11*(B165-AVERAGE($B$2:$B$242))</f>
        <v/>
      </c>
      <c r="G165" s="24">
        <f>B165-F165</f>
        <v/>
      </c>
      <c r="H165" s="24">
        <f>MIN(1,MAX(0,Subsurface_Inputs!$C$13*EXP(-0.5*((A165-Subsurface_Inputs!$C$14)/Subsurface_Inputs!$C$15)^2)+Subsurface_Inputs!$C$16*EXP(-0.5*((A165-Subsurface_Inputs!$C$17)/Subsurface_Inputs!$C$18)^2)))</f>
        <v/>
      </c>
      <c r="I165" s="24">
        <f>Subsurface_Inputs!$C$19+Subsurface_Inputs!$C$20*SIN(2*PI()*(A165-Subsurface_Inputs!$C$21)/Subsurface_Inputs!$C$22)-Subsurface_Inputs!$C$23*H165</f>
        <v/>
      </c>
      <c r="J165" s="24">
        <f>B165-I165</f>
        <v/>
      </c>
      <c r="K165" s="24">
        <f>Subsurface_Inputs!$C$25+Subsurface_Inputs!$C$26*SIN(2*PI()*(A165+Subsurface_Inputs!$C$27)/Subsurface_Inputs!$C$28)+Subsurface_Inputs!$C$29*COS(2*PI()*(A165-Subsurface_Inputs!$C$30)/Subsurface_Inputs!$C$31)-Subsurface_Inputs!$C$32*(B165-AVERAGE($B$2:$B$242))</f>
        <v/>
      </c>
      <c r="L165" s="24">
        <f>B165-K165</f>
        <v/>
      </c>
      <c r="M165" s="24">
        <f>2*Subsurface_Inputs!$C$34*F165/Subsurface_Inputs!$C$35*1000000</f>
        <v/>
      </c>
      <c r="N165" s="24">
        <f>2*Subsurface_Inputs!$C$34*I165/Subsurface_Inputs!$C$35*1000000</f>
        <v/>
      </c>
      <c r="O165" s="24">
        <f>2*Subsurface_Inputs!$C$34*K165/Subsurface_Inputs!$C$35*1000000</f>
        <v/>
      </c>
      <c r="P165" s="24">
        <f>Subsurface_Inputs!$C$37-2*Subsurface_Inputs!$C$36*(F165/1000)</f>
        <v/>
      </c>
      <c r="Q165" s="24">
        <f>Subsurface_Inputs!$C$38+Subsurface_Inputs!$C$39*H165-2*Subsurface_Inputs!$C$36*(I165/1000)</f>
        <v/>
      </c>
      <c r="R165" s="24">
        <f>Subsurface_Inputs!$C$40-2*Subsurface_Inputs!$C$36*(K165/1000)-Subsurface_Inputs!$C$41*ABS(L165-AVERAGE($L$2:$L$242))</f>
        <v/>
      </c>
      <c r="S165" s="24">
        <f>K165-AVERAGE($K$2:$K$242)</f>
        <v/>
      </c>
      <c r="T165" s="24">
        <f>K165/F165</f>
        <v/>
      </c>
      <c r="U165" s="25">
        <f>IF(H165&gt;=Subsurface_Inputs!$C$42,"Lens visible","Weak/no lens")</f>
        <v/>
      </c>
      <c r="V165" s="25">
        <f>IF(R165&gt;=W165,"Likely visible","Weak")</f>
        <v/>
      </c>
      <c r="W165" s="24">
        <f>Subsurface_Inputs!$C$43</f>
        <v/>
      </c>
      <c r="X165" s="24">
        <f>Q165-W165</f>
        <v/>
      </c>
      <c r="Y165" s="24">
        <f>R165-W165</f>
        <v/>
      </c>
      <c r="Z165" s="24">
        <f>MAX(Q165,R165)-W165</f>
        <v/>
      </c>
      <c r="AA165" s="24" t="n">
        <v>0</v>
      </c>
    </row>
    <row r="166">
      <c r="A166" s="24">
        <f>Model_Data!A166</f>
        <v/>
      </c>
      <c r="B166" s="24">
        <f>Model_Data!Y166</f>
        <v/>
      </c>
      <c r="C166" s="24">
        <f>Model_Data!X166</f>
        <v/>
      </c>
      <c r="D166" s="24">
        <f>Model_Data!B166</f>
        <v/>
      </c>
      <c r="E166" s="24">
        <f>Inputs!$C$6</f>
        <v/>
      </c>
      <c r="F166" s="24">
        <f>Subsurface_Inputs!$C$5+Subsurface_Inputs!$C$6*SIN(2*PI()*(A166+Subsurface_Inputs!$C$7)/Subsurface_Inputs!$C$8)+Subsurface_Inputs!$C$9*COS(2*PI()*A166/Subsurface_Inputs!$C$10)+Subsurface_Inputs!$C$11*(B166-AVERAGE($B$2:$B$242))</f>
        <v/>
      </c>
      <c r="G166" s="24">
        <f>B166-F166</f>
        <v/>
      </c>
      <c r="H166" s="24">
        <f>MIN(1,MAX(0,Subsurface_Inputs!$C$13*EXP(-0.5*((A166-Subsurface_Inputs!$C$14)/Subsurface_Inputs!$C$15)^2)+Subsurface_Inputs!$C$16*EXP(-0.5*((A166-Subsurface_Inputs!$C$17)/Subsurface_Inputs!$C$18)^2)))</f>
        <v/>
      </c>
      <c r="I166" s="24">
        <f>Subsurface_Inputs!$C$19+Subsurface_Inputs!$C$20*SIN(2*PI()*(A166-Subsurface_Inputs!$C$21)/Subsurface_Inputs!$C$22)-Subsurface_Inputs!$C$23*H166</f>
        <v/>
      </c>
      <c r="J166" s="24">
        <f>B166-I166</f>
        <v/>
      </c>
      <c r="K166" s="24">
        <f>Subsurface_Inputs!$C$25+Subsurface_Inputs!$C$26*SIN(2*PI()*(A166+Subsurface_Inputs!$C$27)/Subsurface_Inputs!$C$28)+Subsurface_Inputs!$C$29*COS(2*PI()*(A166-Subsurface_Inputs!$C$30)/Subsurface_Inputs!$C$31)-Subsurface_Inputs!$C$32*(B166-AVERAGE($B$2:$B$242))</f>
        <v/>
      </c>
      <c r="L166" s="24">
        <f>B166-K166</f>
        <v/>
      </c>
      <c r="M166" s="24">
        <f>2*Subsurface_Inputs!$C$34*F166/Subsurface_Inputs!$C$35*1000000</f>
        <v/>
      </c>
      <c r="N166" s="24">
        <f>2*Subsurface_Inputs!$C$34*I166/Subsurface_Inputs!$C$35*1000000</f>
        <v/>
      </c>
      <c r="O166" s="24">
        <f>2*Subsurface_Inputs!$C$34*K166/Subsurface_Inputs!$C$35*1000000</f>
        <v/>
      </c>
      <c r="P166" s="24">
        <f>Subsurface_Inputs!$C$37-2*Subsurface_Inputs!$C$36*(F166/1000)</f>
        <v/>
      </c>
      <c r="Q166" s="24">
        <f>Subsurface_Inputs!$C$38+Subsurface_Inputs!$C$39*H166-2*Subsurface_Inputs!$C$36*(I166/1000)</f>
        <v/>
      </c>
      <c r="R166" s="24">
        <f>Subsurface_Inputs!$C$40-2*Subsurface_Inputs!$C$36*(K166/1000)-Subsurface_Inputs!$C$41*ABS(L166-AVERAGE($L$2:$L$242))</f>
        <v/>
      </c>
      <c r="S166" s="24">
        <f>K166-AVERAGE($K$2:$K$242)</f>
        <v/>
      </c>
      <c r="T166" s="24">
        <f>K166/F166</f>
        <v/>
      </c>
      <c r="U166" s="25">
        <f>IF(H166&gt;=Subsurface_Inputs!$C$42,"Lens visible","Weak/no lens")</f>
        <v/>
      </c>
      <c r="V166" s="25">
        <f>IF(R166&gt;=W166,"Likely visible","Weak")</f>
        <v/>
      </c>
      <c r="W166" s="24">
        <f>Subsurface_Inputs!$C$43</f>
        <v/>
      </c>
      <c r="X166" s="24">
        <f>Q166-W166</f>
        <v/>
      </c>
      <c r="Y166" s="24">
        <f>R166-W166</f>
        <v/>
      </c>
      <c r="Z166" s="24">
        <f>MAX(Q166,R166)-W166</f>
        <v/>
      </c>
      <c r="AA166" s="24" t="n">
        <v>0</v>
      </c>
    </row>
    <row r="167">
      <c r="A167" s="24">
        <f>Model_Data!A167</f>
        <v/>
      </c>
      <c r="B167" s="24">
        <f>Model_Data!Y167</f>
        <v/>
      </c>
      <c r="C167" s="24">
        <f>Model_Data!X167</f>
        <v/>
      </c>
      <c r="D167" s="24">
        <f>Model_Data!B167</f>
        <v/>
      </c>
      <c r="E167" s="24">
        <f>Inputs!$C$6</f>
        <v/>
      </c>
      <c r="F167" s="24">
        <f>Subsurface_Inputs!$C$5+Subsurface_Inputs!$C$6*SIN(2*PI()*(A167+Subsurface_Inputs!$C$7)/Subsurface_Inputs!$C$8)+Subsurface_Inputs!$C$9*COS(2*PI()*A167/Subsurface_Inputs!$C$10)+Subsurface_Inputs!$C$11*(B167-AVERAGE($B$2:$B$242))</f>
        <v/>
      </c>
      <c r="G167" s="24">
        <f>B167-F167</f>
        <v/>
      </c>
      <c r="H167" s="24">
        <f>MIN(1,MAX(0,Subsurface_Inputs!$C$13*EXP(-0.5*((A167-Subsurface_Inputs!$C$14)/Subsurface_Inputs!$C$15)^2)+Subsurface_Inputs!$C$16*EXP(-0.5*((A167-Subsurface_Inputs!$C$17)/Subsurface_Inputs!$C$18)^2)))</f>
        <v/>
      </c>
      <c r="I167" s="24">
        <f>Subsurface_Inputs!$C$19+Subsurface_Inputs!$C$20*SIN(2*PI()*(A167-Subsurface_Inputs!$C$21)/Subsurface_Inputs!$C$22)-Subsurface_Inputs!$C$23*H167</f>
        <v/>
      </c>
      <c r="J167" s="24">
        <f>B167-I167</f>
        <v/>
      </c>
      <c r="K167" s="24">
        <f>Subsurface_Inputs!$C$25+Subsurface_Inputs!$C$26*SIN(2*PI()*(A167+Subsurface_Inputs!$C$27)/Subsurface_Inputs!$C$28)+Subsurface_Inputs!$C$29*COS(2*PI()*(A167-Subsurface_Inputs!$C$30)/Subsurface_Inputs!$C$31)-Subsurface_Inputs!$C$32*(B167-AVERAGE($B$2:$B$242))</f>
        <v/>
      </c>
      <c r="L167" s="24">
        <f>B167-K167</f>
        <v/>
      </c>
      <c r="M167" s="24">
        <f>2*Subsurface_Inputs!$C$34*F167/Subsurface_Inputs!$C$35*1000000</f>
        <v/>
      </c>
      <c r="N167" s="24">
        <f>2*Subsurface_Inputs!$C$34*I167/Subsurface_Inputs!$C$35*1000000</f>
        <v/>
      </c>
      <c r="O167" s="24">
        <f>2*Subsurface_Inputs!$C$34*K167/Subsurface_Inputs!$C$35*1000000</f>
        <v/>
      </c>
      <c r="P167" s="24">
        <f>Subsurface_Inputs!$C$37-2*Subsurface_Inputs!$C$36*(F167/1000)</f>
        <v/>
      </c>
      <c r="Q167" s="24">
        <f>Subsurface_Inputs!$C$38+Subsurface_Inputs!$C$39*H167-2*Subsurface_Inputs!$C$36*(I167/1000)</f>
        <v/>
      </c>
      <c r="R167" s="24">
        <f>Subsurface_Inputs!$C$40-2*Subsurface_Inputs!$C$36*(K167/1000)-Subsurface_Inputs!$C$41*ABS(L167-AVERAGE($L$2:$L$242))</f>
        <v/>
      </c>
      <c r="S167" s="24">
        <f>K167-AVERAGE($K$2:$K$242)</f>
        <v/>
      </c>
      <c r="T167" s="24">
        <f>K167/F167</f>
        <v/>
      </c>
      <c r="U167" s="25">
        <f>IF(H167&gt;=Subsurface_Inputs!$C$42,"Lens visible","Weak/no lens")</f>
        <v/>
      </c>
      <c r="V167" s="25">
        <f>IF(R167&gt;=W167,"Likely visible","Weak")</f>
        <v/>
      </c>
      <c r="W167" s="24">
        <f>Subsurface_Inputs!$C$43</f>
        <v/>
      </c>
      <c r="X167" s="24">
        <f>Q167-W167</f>
        <v/>
      </c>
      <c r="Y167" s="24">
        <f>R167-W167</f>
        <v/>
      </c>
      <c r="Z167" s="24">
        <f>MAX(Q167,R167)-W167</f>
        <v/>
      </c>
      <c r="AA167" s="24" t="n">
        <v>0</v>
      </c>
    </row>
    <row r="168">
      <c r="A168" s="24">
        <f>Model_Data!A168</f>
        <v/>
      </c>
      <c r="B168" s="24">
        <f>Model_Data!Y168</f>
        <v/>
      </c>
      <c r="C168" s="24">
        <f>Model_Data!X168</f>
        <v/>
      </c>
      <c r="D168" s="24">
        <f>Model_Data!B168</f>
        <v/>
      </c>
      <c r="E168" s="24">
        <f>Inputs!$C$6</f>
        <v/>
      </c>
      <c r="F168" s="24">
        <f>Subsurface_Inputs!$C$5+Subsurface_Inputs!$C$6*SIN(2*PI()*(A168+Subsurface_Inputs!$C$7)/Subsurface_Inputs!$C$8)+Subsurface_Inputs!$C$9*COS(2*PI()*A168/Subsurface_Inputs!$C$10)+Subsurface_Inputs!$C$11*(B168-AVERAGE($B$2:$B$242))</f>
        <v/>
      </c>
      <c r="G168" s="24">
        <f>B168-F168</f>
        <v/>
      </c>
      <c r="H168" s="24">
        <f>MIN(1,MAX(0,Subsurface_Inputs!$C$13*EXP(-0.5*((A168-Subsurface_Inputs!$C$14)/Subsurface_Inputs!$C$15)^2)+Subsurface_Inputs!$C$16*EXP(-0.5*((A168-Subsurface_Inputs!$C$17)/Subsurface_Inputs!$C$18)^2)))</f>
        <v/>
      </c>
      <c r="I168" s="24">
        <f>Subsurface_Inputs!$C$19+Subsurface_Inputs!$C$20*SIN(2*PI()*(A168-Subsurface_Inputs!$C$21)/Subsurface_Inputs!$C$22)-Subsurface_Inputs!$C$23*H168</f>
        <v/>
      </c>
      <c r="J168" s="24">
        <f>B168-I168</f>
        <v/>
      </c>
      <c r="K168" s="24">
        <f>Subsurface_Inputs!$C$25+Subsurface_Inputs!$C$26*SIN(2*PI()*(A168+Subsurface_Inputs!$C$27)/Subsurface_Inputs!$C$28)+Subsurface_Inputs!$C$29*COS(2*PI()*(A168-Subsurface_Inputs!$C$30)/Subsurface_Inputs!$C$31)-Subsurface_Inputs!$C$32*(B168-AVERAGE($B$2:$B$242))</f>
        <v/>
      </c>
      <c r="L168" s="24">
        <f>B168-K168</f>
        <v/>
      </c>
      <c r="M168" s="24">
        <f>2*Subsurface_Inputs!$C$34*F168/Subsurface_Inputs!$C$35*1000000</f>
        <v/>
      </c>
      <c r="N168" s="24">
        <f>2*Subsurface_Inputs!$C$34*I168/Subsurface_Inputs!$C$35*1000000</f>
        <v/>
      </c>
      <c r="O168" s="24">
        <f>2*Subsurface_Inputs!$C$34*K168/Subsurface_Inputs!$C$35*1000000</f>
        <v/>
      </c>
      <c r="P168" s="24">
        <f>Subsurface_Inputs!$C$37-2*Subsurface_Inputs!$C$36*(F168/1000)</f>
        <v/>
      </c>
      <c r="Q168" s="24">
        <f>Subsurface_Inputs!$C$38+Subsurface_Inputs!$C$39*H168-2*Subsurface_Inputs!$C$36*(I168/1000)</f>
        <v/>
      </c>
      <c r="R168" s="24">
        <f>Subsurface_Inputs!$C$40-2*Subsurface_Inputs!$C$36*(K168/1000)-Subsurface_Inputs!$C$41*ABS(L168-AVERAGE($L$2:$L$242))</f>
        <v/>
      </c>
      <c r="S168" s="24">
        <f>K168-AVERAGE($K$2:$K$242)</f>
        <v/>
      </c>
      <c r="T168" s="24">
        <f>K168/F168</f>
        <v/>
      </c>
      <c r="U168" s="25">
        <f>IF(H168&gt;=Subsurface_Inputs!$C$42,"Lens visible","Weak/no lens")</f>
        <v/>
      </c>
      <c r="V168" s="25">
        <f>IF(R168&gt;=W168,"Likely visible","Weak")</f>
        <v/>
      </c>
      <c r="W168" s="24">
        <f>Subsurface_Inputs!$C$43</f>
        <v/>
      </c>
      <c r="X168" s="24">
        <f>Q168-W168</f>
        <v/>
      </c>
      <c r="Y168" s="24">
        <f>R168-W168</f>
        <v/>
      </c>
      <c r="Z168" s="24">
        <f>MAX(Q168,R168)-W168</f>
        <v/>
      </c>
      <c r="AA168" s="24" t="n">
        <v>0</v>
      </c>
    </row>
    <row r="169">
      <c r="A169" s="24">
        <f>Model_Data!A169</f>
        <v/>
      </c>
      <c r="B169" s="24">
        <f>Model_Data!Y169</f>
        <v/>
      </c>
      <c r="C169" s="24">
        <f>Model_Data!X169</f>
        <v/>
      </c>
      <c r="D169" s="24">
        <f>Model_Data!B169</f>
        <v/>
      </c>
      <c r="E169" s="24">
        <f>Inputs!$C$6</f>
        <v/>
      </c>
      <c r="F169" s="24">
        <f>Subsurface_Inputs!$C$5+Subsurface_Inputs!$C$6*SIN(2*PI()*(A169+Subsurface_Inputs!$C$7)/Subsurface_Inputs!$C$8)+Subsurface_Inputs!$C$9*COS(2*PI()*A169/Subsurface_Inputs!$C$10)+Subsurface_Inputs!$C$11*(B169-AVERAGE($B$2:$B$242))</f>
        <v/>
      </c>
      <c r="G169" s="24">
        <f>B169-F169</f>
        <v/>
      </c>
      <c r="H169" s="24">
        <f>MIN(1,MAX(0,Subsurface_Inputs!$C$13*EXP(-0.5*((A169-Subsurface_Inputs!$C$14)/Subsurface_Inputs!$C$15)^2)+Subsurface_Inputs!$C$16*EXP(-0.5*((A169-Subsurface_Inputs!$C$17)/Subsurface_Inputs!$C$18)^2)))</f>
        <v/>
      </c>
      <c r="I169" s="24">
        <f>Subsurface_Inputs!$C$19+Subsurface_Inputs!$C$20*SIN(2*PI()*(A169-Subsurface_Inputs!$C$21)/Subsurface_Inputs!$C$22)-Subsurface_Inputs!$C$23*H169</f>
        <v/>
      </c>
      <c r="J169" s="24">
        <f>B169-I169</f>
        <v/>
      </c>
      <c r="K169" s="24">
        <f>Subsurface_Inputs!$C$25+Subsurface_Inputs!$C$26*SIN(2*PI()*(A169+Subsurface_Inputs!$C$27)/Subsurface_Inputs!$C$28)+Subsurface_Inputs!$C$29*COS(2*PI()*(A169-Subsurface_Inputs!$C$30)/Subsurface_Inputs!$C$31)-Subsurface_Inputs!$C$32*(B169-AVERAGE($B$2:$B$242))</f>
        <v/>
      </c>
      <c r="L169" s="24">
        <f>B169-K169</f>
        <v/>
      </c>
      <c r="M169" s="24">
        <f>2*Subsurface_Inputs!$C$34*F169/Subsurface_Inputs!$C$35*1000000</f>
        <v/>
      </c>
      <c r="N169" s="24">
        <f>2*Subsurface_Inputs!$C$34*I169/Subsurface_Inputs!$C$35*1000000</f>
        <v/>
      </c>
      <c r="O169" s="24">
        <f>2*Subsurface_Inputs!$C$34*K169/Subsurface_Inputs!$C$35*1000000</f>
        <v/>
      </c>
      <c r="P169" s="24">
        <f>Subsurface_Inputs!$C$37-2*Subsurface_Inputs!$C$36*(F169/1000)</f>
        <v/>
      </c>
      <c r="Q169" s="24">
        <f>Subsurface_Inputs!$C$38+Subsurface_Inputs!$C$39*H169-2*Subsurface_Inputs!$C$36*(I169/1000)</f>
        <v/>
      </c>
      <c r="R169" s="24">
        <f>Subsurface_Inputs!$C$40-2*Subsurface_Inputs!$C$36*(K169/1000)-Subsurface_Inputs!$C$41*ABS(L169-AVERAGE($L$2:$L$242))</f>
        <v/>
      </c>
      <c r="S169" s="24">
        <f>K169-AVERAGE($K$2:$K$242)</f>
        <v/>
      </c>
      <c r="T169" s="24">
        <f>K169/F169</f>
        <v/>
      </c>
      <c r="U169" s="25">
        <f>IF(H169&gt;=Subsurface_Inputs!$C$42,"Lens visible","Weak/no lens")</f>
        <v/>
      </c>
      <c r="V169" s="25">
        <f>IF(R169&gt;=W169,"Likely visible","Weak")</f>
        <v/>
      </c>
      <c r="W169" s="24">
        <f>Subsurface_Inputs!$C$43</f>
        <v/>
      </c>
      <c r="X169" s="24">
        <f>Q169-W169</f>
        <v/>
      </c>
      <c r="Y169" s="24">
        <f>R169-W169</f>
        <v/>
      </c>
      <c r="Z169" s="24">
        <f>MAX(Q169,R169)-W169</f>
        <v/>
      </c>
      <c r="AA169" s="24" t="n">
        <v>0</v>
      </c>
    </row>
    <row r="170">
      <c r="A170" s="24">
        <f>Model_Data!A170</f>
        <v/>
      </c>
      <c r="B170" s="24">
        <f>Model_Data!Y170</f>
        <v/>
      </c>
      <c r="C170" s="24">
        <f>Model_Data!X170</f>
        <v/>
      </c>
      <c r="D170" s="24">
        <f>Model_Data!B170</f>
        <v/>
      </c>
      <c r="E170" s="24">
        <f>Inputs!$C$6</f>
        <v/>
      </c>
      <c r="F170" s="24">
        <f>Subsurface_Inputs!$C$5+Subsurface_Inputs!$C$6*SIN(2*PI()*(A170+Subsurface_Inputs!$C$7)/Subsurface_Inputs!$C$8)+Subsurface_Inputs!$C$9*COS(2*PI()*A170/Subsurface_Inputs!$C$10)+Subsurface_Inputs!$C$11*(B170-AVERAGE($B$2:$B$242))</f>
        <v/>
      </c>
      <c r="G170" s="24">
        <f>B170-F170</f>
        <v/>
      </c>
      <c r="H170" s="24">
        <f>MIN(1,MAX(0,Subsurface_Inputs!$C$13*EXP(-0.5*((A170-Subsurface_Inputs!$C$14)/Subsurface_Inputs!$C$15)^2)+Subsurface_Inputs!$C$16*EXP(-0.5*((A170-Subsurface_Inputs!$C$17)/Subsurface_Inputs!$C$18)^2)))</f>
        <v/>
      </c>
      <c r="I170" s="24">
        <f>Subsurface_Inputs!$C$19+Subsurface_Inputs!$C$20*SIN(2*PI()*(A170-Subsurface_Inputs!$C$21)/Subsurface_Inputs!$C$22)-Subsurface_Inputs!$C$23*H170</f>
        <v/>
      </c>
      <c r="J170" s="24">
        <f>B170-I170</f>
        <v/>
      </c>
      <c r="K170" s="24">
        <f>Subsurface_Inputs!$C$25+Subsurface_Inputs!$C$26*SIN(2*PI()*(A170+Subsurface_Inputs!$C$27)/Subsurface_Inputs!$C$28)+Subsurface_Inputs!$C$29*COS(2*PI()*(A170-Subsurface_Inputs!$C$30)/Subsurface_Inputs!$C$31)-Subsurface_Inputs!$C$32*(B170-AVERAGE($B$2:$B$242))</f>
        <v/>
      </c>
      <c r="L170" s="24">
        <f>B170-K170</f>
        <v/>
      </c>
      <c r="M170" s="24">
        <f>2*Subsurface_Inputs!$C$34*F170/Subsurface_Inputs!$C$35*1000000</f>
        <v/>
      </c>
      <c r="N170" s="24">
        <f>2*Subsurface_Inputs!$C$34*I170/Subsurface_Inputs!$C$35*1000000</f>
        <v/>
      </c>
      <c r="O170" s="24">
        <f>2*Subsurface_Inputs!$C$34*K170/Subsurface_Inputs!$C$35*1000000</f>
        <v/>
      </c>
      <c r="P170" s="24">
        <f>Subsurface_Inputs!$C$37-2*Subsurface_Inputs!$C$36*(F170/1000)</f>
        <v/>
      </c>
      <c r="Q170" s="24">
        <f>Subsurface_Inputs!$C$38+Subsurface_Inputs!$C$39*H170-2*Subsurface_Inputs!$C$36*(I170/1000)</f>
        <v/>
      </c>
      <c r="R170" s="24">
        <f>Subsurface_Inputs!$C$40-2*Subsurface_Inputs!$C$36*(K170/1000)-Subsurface_Inputs!$C$41*ABS(L170-AVERAGE($L$2:$L$242))</f>
        <v/>
      </c>
      <c r="S170" s="24">
        <f>K170-AVERAGE($K$2:$K$242)</f>
        <v/>
      </c>
      <c r="T170" s="24">
        <f>K170/F170</f>
        <v/>
      </c>
      <c r="U170" s="25">
        <f>IF(H170&gt;=Subsurface_Inputs!$C$42,"Lens visible","Weak/no lens")</f>
        <v/>
      </c>
      <c r="V170" s="25">
        <f>IF(R170&gt;=W170,"Likely visible","Weak")</f>
        <v/>
      </c>
      <c r="W170" s="24">
        <f>Subsurface_Inputs!$C$43</f>
        <v/>
      </c>
      <c r="X170" s="24">
        <f>Q170-W170</f>
        <v/>
      </c>
      <c r="Y170" s="24">
        <f>R170-W170</f>
        <v/>
      </c>
      <c r="Z170" s="24">
        <f>MAX(Q170,R170)-W170</f>
        <v/>
      </c>
      <c r="AA170" s="24" t="n">
        <v>0</v>
      </c>
    </row>
    <row r="171">
      <c r="A171" s="24">
        <f>Model_Data!A171</f>
        <v/>
      </c>
      <c r="B171" s="24">
        <f>Model_Data!Y171</f>
        <v/>
      </c>
      <c r="C171" s="24">
        <f>Model_Data!X171</f>
        <v/>
      </c>
      <c r="D171" s="24">
        <f>Model_Data!B171</f>
        <v/>
      </c>
      <c r="E171" s="24">
        <f>Inputs!$C$6</f>
        <v/>
      </c>
      <c r="F171" s="24">
        <f>Subsurface_Inputs!$C$5+Subsurface_Inputs!$C$6*SIN(2*PI()*(A171+Subsurface_Inputs!$C$7)/Subsurface_Inputs!$C$8)+Subsurface_Inputs!$C$9*COS(2*PI()*A171/Subsurface_Inputs!$C$10)+Subsurface_Inputs!$C$11*(B171-AVERAGE($B$2:$B$242))</f>
        <v/>
      </c>
      <c r="G171" s="24">
        <f>B171-F171</f>
        <v/>
      </c>
      <c r="H171" s="24">
        <f>MIN(1,MAX(0,Subsurface_Inputs!$C$13*EXP(-0.5*((A171-Subsurface_Inputs!$C$14)/Subsurface_Inputs!$C$15)^2)+Subsurface_Inputs!$C$16*EXP(-0.5*((A171-Subsurface_Inputs!$C$17)/Subsurface_Inputs!$C$18)^2)))</f>
        <v/>
      </c>
      <c r="I171" s="24">
        <f>Subsurface_Inputs!$C$19+Subsurface_Inputs!$C$20*SIN(2*PI()*(A171-Subsurface_Inputs!$C$21)/Subsurface_Inputs!$C$22)-Subsurface_Inputs!$C$23*H171</f>
        <v/>
      </c>
      <c r="J171" s="24">
        <f>B171-I171</f>
        <v/>
      </c>
      <c r="K171" s="24">
        <f>Subsurface_Inputs!$C$25+Subsurface_Inputs!$C$26*SIN(2*PI()*(A171+Subsurface_Inputs!$C$27)/Subsurface_Inputs!$C$28)+Subsurface_Inputs!$C$29*COS(2*PI()*(A171-Subsurface_Inputs!$C$30)/Subsurface_Inputs!$C$31)-Subsurface_Inputs!$C$32*(B171-AVERAGE($B$2:$B$242))</f>
        <v/>
      </c>
      <c r="L171" s="24">
        <f>B171-K171</f>
        <v/>
      </c>
      <c r="M171" s="24">
        <f>2*Subsurface_Inputs!$C$34*F171/Subsurface_Inputs!$C$35*1000000</f>
        <v/>
      </c>
      <c r="N171" s="24">
        <f>2*Subsurface_Inputs!$C$34*I171/Subsurface_Inputs!$C$35*1000000</f>
        <v/>
      </c>
      <c r="O171" s="24">
        <f>2*Subsurface_Inputs!$C$34*K171/Subsurface_Inputs!$C$35*1000000</f>
        <v/>
      </c>
      <c r="P171" s="24">
        <f>Subsurface_Inputs!$C$37-2*Subsurface_Inputs!$C$36*(F171/1000)</f>
        <v/>
      </c>
      <c r="Q171" s="24">
        <f>Subsurface_Inputs!$C$38+Subsurface_Inputs!$C$39*H171-2*Subsurface_Inputs!$C$36*(I171/1000)</f>
        <v/>
      </c>
      <c r="R171" s="24">
        <f>Subsurface_Inputs!$C$40-2*Subsurface_Inputs!$C$36*(K171/1000)-Subsurface_Inputs!$C$41*ABS(L171-AVERAGE($L$2:$L$242))</f>
        <v/>
      </c>
      <c r="S171" s="24">
        <f>K171-AVERAGE($K$2:$K$242)</f>
        <v/>
      </c>
      <c r="T171" s="24">
        <f>K171/F171</f>
        <v/>
      </c>
      <c r="U171" s="25">
        <f>IF(H171&gt;=Subsurface_Inputs!$C$42,"Lens visible","Weak/no lens")</f>
        <v/>
      </c>
      <c r="V171" s="25">
        <f>IF(R171&gt;=W171,"Likely visible","Weak")</f>
        <v/>
      </c>
      <c r="W171" s="24">
        <f>Subsurface_Inputs!$C$43</f>
        <v/>
      </c>
      <c r="X171" s="24">
        <f>Q171-W171</f>
        <v/>
      </c>
      <c r="Y171" s="24">
        <f>R171-W171</f>
        <v/>
      </c>
      <c r="Z171" s="24">
        <f>MAX(Q171,R171)-W171</f>
        <v/>
      </c>
      <c r="AA171" s="24" t="n">
        <v>0</v>
      </c>
    </row>
    <row r="172">
      <c r="A172" s="24">
        <f>Model_Data!A172</f>
        <v/>
      </c>
      <c r="B172" s="24">
        <f>Model_Data!Y172</f>
        <v/>
      </c>
      <c r="C172" s="24">
        <f>Model_Data!X172</f>
        <v/>
      </c>
      <c r="D172" s="24">
        <f>Model_Data!B172</f>
        <v/>
      </c>
      <c r="E172" s="24">
        <f>Inputs!$C$6</f>
        <v/>
      </c>
      <c r="F172" s="24">
        <f>Subsurface_Inputs!$C$5+Subsurface_Inputs!$C$6*SIN(2*PI()*(A172+Subsurface_Inputs!$C$7)/Subsurface_Inputs!$C$8)+Subsurface_Inputs!$C$9*COS(2*PI()*A172/Subsurface_Inputs!$C$10)+Subsurface_Inputs!$C$11*(B172-AVERAGE($B$2:$B$242))</f>
        <v/>
      </c>
      <c r="G172" s="24">
        <f>B172-F172</f>
        <v/>
      </c>
      <c r="H172" s="24">
        <f>MIN(1,MAX(0,Subsurface_Inputs!$C$13*EXP(-0.5*((A172-Subsurface_Inputs!$C$14)/Subsurface_Inputs!$C$15)^2)+Subsurface_Inputs!$C$16*EXP(-0.5*((A172-Subsurface_Inputs!$C$17)/Subsurface_Inputs!$C$18)^2)))</f>
        <v/>
      </c>
      <c r="I172" s="24">
        <f>Subsurface_Inputs!$C$19+Subsurface_Inputs!$C$20*SIN(2*PI()*(A172-Subsurface_Inputs!$C$21)/Subsurface_Inputs!$C$22)-Subsurface_Inputs!$C$23*H172</f>
        <v/>
      </c>
      <c r="J172" s="24">
        <f>B172-I172</f>
        <v/>
      </c>
      <c r="K172" s="24">
        <f>Subsurface_Inputs!$C$25+Subsurface_Inputs!$C$26*SIN(2*PI()*(A172+Subsurface_Inputs!$C$27)/Subsurface_Inputs!$C$28)+Subsurface_Inputs!$C$29*COS(2*PI()*(A172-Subsurface_Inputs!$C$30)/Subsurface_Inputs!$C$31)-Subsurface_Inputs!$C$32*(B172-AVERAGE($B$2:$B$242))</f>
        <v/>
      </c>
      <c r="L172" s="24">
        <f>B172-K172</f>
        <v/>
      </c>
      <c r="M172" s="24">
        <f>2*Subsurface_Inputs!$C$34*F172/Subsurface_Inputs!$C$35*1000000</f>
        <v/>
      </c>
      <c r="N172" s="24">
        <f>2*Subsurface_Inputs!$C$34*I172/Subsurface_Inputs!$C$35*1000000</f>
        <v/>
      </c>
      <c r="O172" s="24">
        <f>2*Subsurface_Inputs!$C$34*K172/Subsurface_Inputs!$C$35*1000000</f>
        <v/>
      </c>
      <c r="P172" s="24">
        <f>Subsurface_Inputs!$C$37-2*Subsurface_Inputs!$C$36*(F172/1000)</f>
        <v/>
      </c>
      <c r="Q172" s="24">
        <f>Subsurface_Inputs!$C$38+Subsurface_Inputs!$C$39*H172-2*Subsurface_Inputs!$C$36*(I172/1000)</f>
        <v/>
      </c>
      <c r="R172" s="24">
        <f>Subsurface_Inputs!$C$40-2*Subsurface_Inputs!$C$36*(K172/1000)-Subsurface_Inputs!$C$41*ABS(L172-AVERAGE($L$2:$L$242))</f>
        <v/>
      </c>
      <c r="S172" s="24">
        <f>K172-AVERAGE($K$2:$K$242)</f>
        <v/>
      </c>
      <c r="T172" s="24">
        <f>K172/F172</f>
        <v/>
      </c>
      <c r="U172" s="25">
        <f>IF(H172&gt;=Subsurface_Inputs!$C$42,"Lens visible","Weak/no lens")</f>
        <v/>
      </c>
      <c r="V172" s="25">
        <f>IF(R172&gt;=W172,"Likely visible","Weak")</f>
        <v/>
      </c>
      <c r="W172" s="24">
        <f>Subsurface_Inputs!$C$43</f>
        <v/>
      </c>
      <c r="X172" s="24">
        <f>Q172-W172</f>
        <v/>
      </c>
      <c r="Y172" s="24">
        <f>R172-W172</f>
        <v/>
      </c>
      <c r="Z172" s="24">
        <f>MAX(Q172,R172)-W172</f>
        <v/>
      </c>
      <c r="AA172" s="24" t="n">
        <v>0</v>
      </c>
    </row>
    <row r="173">
      <c r="A173" s="24">
        <f>Model_Data!A173</f>
        <v/>
      </c>
      <c r="B173" s="24">
        <f>Model_Data!Y173</f>
        <v/>
      </c>
      <c r="C173" s="24">
        <f>Model_Data!X173</f>
        <v/>
      </c>
      <c r="D173" s="24">
        <f>Model_Data!B173</f>
        <v/>
      </c>
      <c r="E173" s="24">
        <f>Inputs!$C$6</f>
        <v/>
      </c>
      <c r="F173" s="24">
        <f>Subsurface_Inputs!$C$5+Subsurface_Inputs!$C$6*SIN(2*PI()*(A173+Subsurface_Inputs!$C$7)/Subsurface_Inputs!$C$8)+Subsurface_Inputs!$C$9*COS(2*PI()*A173/Subsurface_Inputs!$C$10)+Subsurface_Inputs!$C$11*(B173-AVERAGE($B$2:$B$242))</f>
        <v/>
      </c>
      <c r="G173" s="24">
        <f>B173-F173</f>
        <v/>
      </c>
      <c r="H173" s="24">
        <f>MIN(1,MAX(0,Subsurface_Inputs!$C$13*EXP(-0.5*((A173-Subsurface_Inputs!$C$14)/Subsurface_Inputs!$C$15)^2)+Subsurface_Inputs!$C$16*EXP(-0.5*((A173-Subsurface_Inputs!$C$17)/Subsurface_Inputs!$C$18)^2)))</f>
        <v/>
      </c>
      <c r="I173" s="24">
        <f>Subsurface_Inputs!$C$19+Subsurface_Inputs!$C$20*SIN(2*PI()*(A173-Subsurface_Inputs!$C$21)/Subsurface_Inputs!$C$22)-Subsurface_Inputs!$C$23*H173</f>
        <v/>
      </c>
      <c r="J173" s="24">
        <f>B173-I173</f>
        <v/>
      </c>
      <c r="K173" s="24">
        <f>Subsurface_Inputs!$C$25+Subsurface_Inputs!$C$26*SIN(2*PI()*(A173+Subsurface_Inputs!$C$27)/Subsurface_Inputs!$C$28)+Subsurface_Inputs!$C$29*COS(2*PI()*(A173-Subsurface_Inputs!$C$30)/Subsurface_Inputs!$C$31)-Subsurface_Inputs!$C$32*(B173-AVERAGE($B$2:$B$242))</f>
        <v/>
      </c>
      <c r="L173" s="24">
        <f>B173-K173</f>
        <v/>
      </c>
      <c r="M173" s="24">
        <f>2*Subsurface_Inputs!$C$34*F173/Subsurface_Inputs!$C$35*1000000</f>
        <v/>
      </c>
      <c r="N173" s="24">
        <f>2*Subsurface_Inputs!$C$34*I173/Subsurface_Inputs!$C$35*1000000</f>
        <v/>
      </c>
      <c r="O173" s="24">
        <f>2*Subsurface_Inputs!$C$34*K173/Subsurface_Inputs!$C$35*1000000</f>
        <v/>
      </c>
      <c r="P173" s="24">
        <f>Subsurface_Inputs!$C$37-2*Subsurface_Inputs!$C$36*(F173/1000)</f>
        <v/>
      </c>
      <c r="Q173" s="24">
        <f>Subsurface_Inputs!$C$38+Subsurface_Inputs!$C$39*H173-2*Subsurface_Inputs!$C$36*(I173/1000)</f>
        <v/>
      </c>
      <c r="R173" s="24">
        <f>Subsurface_Inputs!$C$40-2*Subsurface_Inputs!$C$36*(K173/1000)-Subsurface_Inputs!$C$41*ABS(L173-AVERAGE($L$2:$L$242))</f>
        <v/>
      </c>
      <c r="S173" s="24">
        <f>K173-AVERAGE($K$2:$K$242)</f>
        <v/>
      </c>
      <c r="T173" s="24">
        <f>K173/F173</f>
        <v/>
      </c>
      <c r="U173" s="25">
        <f>IF(H173&gt;=Subsurface_Inputs!$C$42,"Lens visible","Weak/no lens")</f>
        <v/>
      </c>
      <c r="V173" s="25">
        <f>IF(R173&gt;=W173,"Likely visible","Weak")</f>
        <v/>
      </c>
      <c r="W173" s="24">
        <f>Subsurface_Inputs!$C$43</f>
        <v/>
      </c>
      <c r="X173" s="24">
        <f>Q173-W173</f>
        <v/>
      </c>
      <c r="Y173" s="24">
        <f>R173-W173</f>
        <v/>
      </c>
      <c r="Z173" s="24">
        <f>MAX(Q173,R173)-W173</f>
        <v/>
      </c>
      <c r="AA173" s="24" t="n">
        <v>0</v>
      </c>
    </row>
    <row r="174">
      <c r="A174" s="24">
        <f>Model_Data!A174</f>
        <v/>
      </c>
      <c r="B174" s="24">
        <f>Model_Data!Y174</f>
        <v/>
      </c>
      <c r="C174" s="24">
        <f>Model_Data!X174</f>
        <v/>
      </c>
      <c r="D174" s="24">
        <f>Model_Data!B174</f>
        <v/>
      </c>
      <c r="E174" s="24">
        <f>Inputs!$C$6</f>
        <v/>
      </c>
      <c r="F174" s="24">
        <f>Subsurface_Inputs!$C$5+Subsurface_Inputs!$C$6*SIN(2*PI()*(A174+Subsurface_Inputs!$C$7)/Subsurface_Inputs!$C$8)+Subsurface_Inputs!$C$9*COS(2*PI()*A174/Subsurface_Inputs!$C$10)+Subsurface_Inputs!$C$11*(B174-AVERAGE($B$2:$B$242))</f>
        <v/>
      </c>
      <c r="G174" s="24">
        <f>B174-F174</f>
        <v/>
      </c>
      <c r="H174" s="24">
        <f>MIN(1,MAX(0,Subsurface_Inputs!$C$13*EXP(-0.5*((A174-Subsurface_Inputs!$C$14)/Subsurface_Inputs!$C$15)^2)+Subsurface_Inputs!$C$16*EXP(-0.5*((A174-Subsurface_Inputs!$C$17)/Subsurface_Inputs!$C$18)^2)))</f>
        <v/>
      </c>
      <c r="I174" s="24">
        <f>Subsurface_Inputs!$C$19+Subsurface_Inputs!$C$20*SIN(2*PI()*(A174-Subsurface_Inputs!$C$21)/Subsurface_Inputs!$C$22)-Subsurface_Inputs!$C$23*H174</f>
        <v/>
      </c>
      <c r="J174" s="24">
        <f>B174-I174</f>
        <v/>
      </c>
      <c r="K174" s="24">
        <f>Subsurface_Inputs!$C$25+Subsurface_Inputs!$C$26*SIN(2*PI()*(A174+Subsurface_Inputs!$C$27)/Subsurface_Inputs!$C$28)+Subsurface_Inputs!$C$29*COS(2*PI()*(A174-Subsurface_Inputs!$C$30)/Subsurface_Inputs!$C$31)-Subsurface_Inputs!$C$32*(B174-AVERAGE($B$2:$B$242))</f>
        <v/>
      </c>
      <c r="L174" s="24">
        <f>B174-K174</f>
        <v/>
      </c>
      <c r="M174" s="24">
        <f>2*Subsurface_Inputs!$C$34*F174/Subsurface_Inputs!$C$35*1000000</f>
        <v/>
      </c>
      <c r="N174" s="24">
        <f>2*Subsurface_Inputs!$C$34*I174/Subsurface_Inputs!$C$35*1000000</f>
        <v/>
      </c>
      <c r="O174" s="24">
        <f>2*Subsurface_Inputs!$C$34*K174/Subsurface_Inputs!$C$35*1000000</f>
        <v/>
      </c>
      <c r="P174" s="24">
        <f>Subsurface_Inputs!$C$37-2*Subsurface_Inputs!$C$36*(F174/1000)</f>
        <v/>
      </c>
      <c r="Q174" s="24">
        <f>Subsurface_Inputs!$C$38+Subsurface_Inputs!$C$39*H174-2*Subsurface_Inputs!$C$36*(I174/1000)</f>
        <v/>
      </c>
      <c r="R174" s="24">
        <f>Subsurface_Inputs!$C$40-2*Subsurface_Inputs!$C$36*(K174/1000)-Subsurface_Inputs!$C$41*ABS(L174-AVERAGE($L$2:$L$242))</f>
        <v/>
      </c>
      <c r="S174" s="24">
        <f>K174-AVERAGE($K$2:$K$242)</f>
        <v/>
      </c>
      <c r="T174" s="24">
        <f>K174/F174</f>
        <v/>
      </c>
      <c r="U174" s="25">
        <f>IF(H174&gt;=Subsurface_Inputs!$C$42,"Lens visible","Weak/no lens")</f>
        <v/>
      </c>
      <c r="V174" s="25">
        <f>IF(R174&gt;=W174,"Likely visible","Weak")</f>
        <v/>
      </c>
      <c r="W174" s="24">
        <f>Subsurface_Inputs!$C$43</f>
        <v/>
      </c>
      <c r="X174" s="24">
        <f>Q174-W174</f>
        <v/>
      </c>
      <c r="Y174" s="24">
        <f>R174-W174</f>
        <v/>
      </c>
      <c r="Z174" s="24">
        <f>MAX(Q174,R174)-W174</f>
        <v/>
      </c>
      <c r="AA174" s="24" t="n">
        <v>0</v>
      </c>
    </row>
    <row r="175">
      <c r="A175" s="24">
        <f>Model_Data!A175</f>
        <v/>
      </c>
      <c r="B175" s="24">
        <f>Model_Data!Y175</f>
        <v/>
      </c>
      <c r="C175" s="24">
        <f>Model_Data!X175</f>
        <v/>
      </c>
      <c r="D175" s="24">
        <f>Model_Data!B175</f>
        <v/>
      </c>
      <c r="E175" s="24">
        <f>Inputs!$C$6</f>
        <v/>
      </c>
      <c r="F175" s="24">
        <f>Subsurface_Inputs!$C$5+Subsurface_Inputs!$C$6*SIN(2*PI()*(A175+Subsurface_Inputs!$C$7)/Subsurface_Inputs!$C$8)+Subsurface_Inputs!$C$9*COS(2*PI()*A175/Subsurface_Inputs!$C$10)+Subsurface_Inputs!$C$11*(B175-AVERAGE($B$2:$B$242))</f>
        <v/>
      </c>
      <c r="G175" s="24">
        <f>B175-F175</f>
        <v/>
      </c>
      <c r="H175" s="24">
        <f>MIN(1,MAX(0,Subsurface_Inputs!$C$13*EXP(-0.5*((A175-Subsurface_Inputs!$C$14)/Subsurface_Inputs!$C$15)^2)+Subsurface_Inputs!$C$16*EXP(-0.5*((A175-Subsurface_Inputs!$C$17)/Subsurface_Inputs!$C$18)^2)))</f>
        <v/>
      </c>
      <c r="I175" s="24">
        <f>Subsurface_Inputs!$C$19+Subsurface_Inputs!$C$20*SIN(2*PI()*(A175-Subsurface_Inputs!$C$21)/Subsurface_Inputs!$C$22)-Subsurface_Inputs!$C$23*H175</f>
        <v/>
      </c>
      <c r="J175" s="24">
        <f>B175-I175</f>
        <v/>
      </c>
      <c r="K175" s="24">
        <f>Subsurface_Inputs!$C$25+Subsurface_Inputs!$C$26*SIN(2*PI()*(A175+Subsurface_Inputs!$C$27)/Subsurface_Inputs!$C$28)+Subsurface_Inputs!$C$29*COS(2*PI()*(A175-Subsurface_Inputs!$C$30)/Subsurface_Inputs!$C$31)-Subsurface_Inputs!$C$32*(B175-AVERAGE($B$2:$B$242))</f>
        <v/>
      </c>
      <c r="L175" s="24">
        <f>B175-K175</f>
        <v/>
      </c>
      <c r="M175" s="24">
        <f>2*Subsurface_Inputs!$C$34*F175/Subsurface_Inputs!$C$35*1000000</f>
        <v/>
      </c>
      <c r="N175" s="24">
        <f>2*Subsurface_Inputs!$C$34*I175/Subsurface_Inputs!$C$35*1000000</f>
        <v/>
      </c>
      <c r="O175" s="24">
        <f>2*Subsurface_Inputs!$C$34*K175/Subsurface_Inputs!$C$35*1000000</f>
        <v/>
      </c>
      <c r="P175" s="24">
        <f>Subsurface_Inputs!$C$37-2*Subsurface_Inputs!$C$36*(F175/1000)</f>
        <v/>
      </c>
      <c r="Q175" s="24">
        <f>Subsurface_Inputs!$C$38+Subsurface_Inputs!$C$39*H175-2*Subsurface_Inputs!$C$36*(I175/1000)</f>
        <v/>
      </c>
      <c r="R175" s="24">
        <f>Subsurface_Inputs!$C$40-2*Subsurface_Inputs!$C$36*(K175/1000)-Subsurface_Inputs!$C$41*ABS(L175-AVERAGE($L$2:$L$242))</f>
        <v/>
      </c>
      <c r="S175" s="24">
        <f>K175-AVERAGE($K$2:$K$242)</f>
        <v/>
      </c>
      <c r="T175" s="24">
        <f>K175/F175</f>
        <v/>
      </c>
      <c r="U175" s="25">
        <f>IF(H175&gt;=Subsurface_Inputs!$C$42,"Lens visible","Weak/no lens")</f>
        <v/>
      </c>
      <c r="V175" s="25">
        <f>IF(R175&gt;=W175,"Likely visible","Weak")</f>
        <v/>
      </c>
      <c r="W175" s="24">
        <f>Subsurface_Inputs!$C$43</f>
        <v/>
      </c>
      <c r="X175" s="24">
        <f>Q175-W175</f>
        <v/>
      </c>
      <c r="Y175" s="24">
        <f>R175-W175</f>
        <v/>
      </c>
      <c r="Z175" s="24">
        <f>MAX(Q175,R175)-W175</f>
        <v/>
      </c>
      <c r="AA175" s="24" t="n">
        <v>0</v>
      </c>
    </row>
    <row r="176">
      <c r="A176" s="24">
        <f>Model_Data!A176</f>
        <v/>
      </c>
      <c r="B176" s="24">
        <f>Model_Data!Y176</f>
        <v/>
      </c>
      <c r="C176" s="24">
        <f>Model_Data!X176</f>
        <v/>
      </c>
      <c r="D176" s="24">
        <f>Model_Data!B176</f>
        <v/>
      </c>
      <c r="E176" s="24">
        <f>Inputs!$C$6</f>
        <v/>
      </c>
      <c r="F176" s="24">
        <f>Subsurface_Inputs!$C$5+Subsurface_Inputs!$C$6*SIN(2*PI()*(A176+Subsurface_Inputs!$C$7)/Subsurface_Inputs!$C$8)+Subsurface_Inputs!$C$9*COS(2*PI()*A176/Subsurface_Inputs!$C$10)+Subsurface_Inputs!$C$11*(B176-AVERAGE($B$2:$B$242))</f>
        <v/>
      </c>
      <c r="G176" s="24">
        <f>B176-F176</f>
        <v/>
      </c>
      <c r="H176" s="24">
        <f>MIN(1,MAX(0,Subsurface_Inputs!$C$13*EXP(-0.5*((A176-Subsurface_Inputs!$C$14)/Subsurface_Inputs!$C$15)^2)+Subsurface_Inputs!$C$16*EXP(-0.5*((A176-Subsurface_Inputs!$C$17)/Subsurface_Inputs!$C$18)^2)))</f>
        <v/>
      </c>
      <c r="I176" s="24">
        <f>Subsurface_Inputs!$C$19+Subsurface_Inputs!$C$20*SIN(2*PI()*(A176-Subsurface_Inputs!$C$21)/Subsurface_Inputs!$C$22)-Subsurface_Inputs!$C$23*H176</f>
        <v/>
      </c>
      <c r="J176" s="24">
        <f>B176-I176</f>
        <v/>
      </c>
      <c r="K176" s="24">
        <f>Subsurface_Inputs!$C$25+Subsurface_Inputs!$C$26*SIN(2*PI()*(A176+Subsurface_Inputs!$C$27)/Subsurface_Inputs!$C$28)+Subsurface_Inputs!$C$29*COS(2*PI()*(A176-Subsurface_Inputs!$C$30)/Subsurface_Inputs!$C$31)-Subsurface_Inputs!$C$32*(B176-AVERAGE($B$2:$B$242))</f>
        <v/>
      </c>
      <c r="L176" s="24">
        <f>B176-K176</f>
        <v/>
      </c>
      <c r="M176" s="24">
        <f>2*Subsurface_Inputs!$C$34*F176/Subsurface_Inputs!$C$35*1000000</f>
        <v/>
      </c>
      <c r="N176" s="24">
        <f>2*Subsurface_Inputs!$C$34*I176/Subsurface_Inputs!$C$35*1000000</f>
        <v/>
      </c>
      <c r="O176" s="24">
        <f>2*Subsurface_Inputs!$C$34*K176/Subsurface_Inputs!$C$35*1000000</f>
        <v/>
      </c>
      <c r="P176" s="24">
        <f>Subsurface_Inputs!$C$37-2*Subsurface_Inputs!$C$36*(F176/1000)</f>
        <v/>
      </c>
      <c r="Q176" s="24">
        <f>Subsurface_Inputs!$C$38+Subsurface_Inputs!$C$39*H176-2*Subsurface_Inputs!$C$36*(I176/1000)</f>
        <v/>
      </c>
      <c r="R176" s="24">
        <f>Subsurface_Inputs!$C$40-2*Subsurface_Inputs!$C$36*(K176/1000)-Subsurface_Inputs!$C$41*ABS(L176-AVERAGE($L$2:$L$242))</f>
        <v/>
      </c>
      <c r="S176" s="24">
        <f>K176-AVERAGE($K$2:$K$242)</f>
        <v/>
      </c>
      <c r="T176" s="24">
        <f>K176/F176</f>
        <v/>
      </c>
      <c r="U176" s="25">
        <f>IF(H176&gt;=Subsurface_Inputs!$C$42,"Lens visible","Weak/no lens")</f>
        <v/>
      </c>
      <c r="V176" s="25">
        <f>IF(R176&gt;=W176,"Likely visible","Weak")</f>
        <v/>
      </c>
      <c r="W176" s="24">
        <f>Subsurface_Inputs!$C$43</f>
        <v/>
      </c>
      <c r="X176" s="24">
        <f>Q176-W176</f>
        <v/>
      </c>
      <c r="Y176" s="24">
        <f>R176-W176</f>
        <v/>
      </c>
      <c r="Z176" s="24">
        <f>MAX(Q176,R176)-W176</f>
        <v/>
      </c>
      <c r="AA176" s="24" t="n">
        <v>0</v>
      </c>
    </row>
    <row r="177">
      <c r="A177" s="24">
        <f>Model_Data!A177</f>
        <v/>
      </c>
      <c r="B177" s="24">
        <f>Model_Data!Y177</f>
        <v/>
      </c>
      <c r="C177" s="24">
        <f>Model_Data!X177</f>
        <v/>
      </c>
      <c r="D177" s="24">
        <f>Model_Data!B177</f>
        <v/>
      </c>
      <c r="E177" s="24">
        <f>Inputs!$C$6</f>
        <v/>
      </c>
      <c r="F177" s="24">
        <f>Subsurface_Inputs!$C$5+Subsurface_Inputs!$C$6*SIN(2*PI()*(A177+Subsurface_Inputs!$C$7)/Subsurface_Inputs!$C$8)+Subsurface_Inputs!$C$9*COS(2*PI()*A177/Subsurface_Inputs!$C$10)+Subsurface_Inputs!$C$11*(B177-AVERAGE($B$2:$B$242))</f>
        <v/>
      </c>
      <c r="G177" s="24">
        <f>B177-F177</f>
        <v/>
      </c>
      <c r="H177" s="24">
        <f>MIN(1,MAX(0,Subsurface_Inputs!$C$13*EXP(-0.5*((A177-Subsurface_Inputs!$C$14)/Subsurface_Inputs!$C$15)^2)+Subsurface_Inputs!$C$16*EXP(-0.5*((A177-Subsurface_Inputs!$C$17)/Subsurface_Inputs!$C$18)^2)))</f>
        <v/>
      </c>
      <c r="I177" s="24">
        <f>Subsurface_Inputs!$C$19+Subsurface_Inputs!$C$20*SIN(2*PI()*(A177-Subsurface_Inputs!$C$21)/Subsurface_Inputs!$C$22)-Subsurface_Inputs!$C$23*H177</f>
        <v/>
      </c>
      <c r="J177" s="24">
        <f>B177-I177</f>
        <v/>
      </c>
      <c r="K177" s="24">
        <f>Subsurface_Inputs!$C$25+Subsurface_Inputs!$C$26*SIN(2*PI()*(A177+Subsurface_Inputs!$C$27)/Subsurface_Inputs!$C$28)+Subsurface_Inputs!$C$29*COS(2*PI()*(A177-Subsurface_Inputs!$C$30)/Subsurface_Inputs!$C$31)-Subsurface_Inputs!$C$32*(B177-AVERAGE($B$2:$B$242))</f>
        <v/>
      </c>
      <c r="L177" s="24">
        <f>B177-K177</f>
        <v/>
      </c>
      <c r="M177" s="24">
        <f>2*Subsurface_Inputs!$C$34*F177/Subsurface_Inputs!$C$35*1000000</f>
        <v/>
      </c>
      <c r="N177" s="24">
        <f>2*Subsurface_Inputs!$C$34*I177/Subsurface_Inputs!$C$35*1000000</f>
        <v/>
      </c>
      <c r="O177" s="24">
        <f>2*Subsurface_Inputs!$C$34*K177/Subsurface_Inputs!$C$35*1000000</f>
        <v/>
      </c>
      <c r="P177" s="24">
        <f>Subsurface_Inputs!$C$37-2*Subsurface_Inputs!$C$36*(F177/1000)</f>
        <v/>
      </c>
      <c r="Q177" s="24">
        <f>Subsurface_Inputs!$C$38+Subsurface_Inputs!$C$39*H177-2*Subsurface_Inputs!$C$36*(I177/1000)</f>
        <v/>
      </c>
      <c r="R177" s="24">
        <f>Subsurface_Inputs!$C$40-2*Subsurface_Inputs!$C$36*(K177/1000)-Subsurface_Inputs!$C$41*ABS(L177-AVERAGE($L$2:$L$242))</f>
        <v/>
      </c>
      <c r="S177" s="24">
        <f>K177-AVERAGE($K$2:$K$242)</f>
        <v/>
      </c>
      <c r="T177" s="24">
        <f>K177/F177</f>
        <v/>
      </c>
      <c r="U177" s="25">
        <f>IF(H177&gt;=Subsurface_Inputs!$C$42,"Lens visible","Weak/no lens")</f>
        <v/>
      </c>
      <c r="V177" s="25">
        <f>IF(R177&gt;=W177,"Likely visible","Weak")</f>
        <v/>
      </c>
      <c r="W177" s="24">
        <f>Subsurface_Inputs!$C$43</f>
        <v/>
      </c>
      <c r="X177" s="24">
        <f>Q177-W177</f>
        <v/>
      </c>
      <c r="Y177" s="24">
        <f>R177-W177</f>
        <v/>
      </c>
      <c r="Z177" s="24">
        <f>MAX(Q177,R177)-W177</f>
        <v/>
      </c>
      <c r="AA177" s="24" t="n">
        <v>0</v>
      </c>
    </row>
    <row r="178">
      <c r="A178" s="24">
        <f>Model_Data!A178</f>
        <v/>
      </c>
      <c r="B178" s="24">
        <f>Model_Data!Y178</f>
        <v/>
      </c>
      <c r="C178" s="24">
        <f>Model_Data!X178</f>
        <v/>
      </c>
      <c r="D178" s="24">
        <f>Model_Data!B178</f>
        <v/>
      </c>
      <c r="E178" s="24">
        <f>Inputs!$C$6</f>
        <v/>
      </c>
      <c r="F178" s="24">
        <f>Subsurface_Inputs!$C$5+Subsurface_Inputs!$C$6*SIN(2*PI()*(A178+Subsurface_Inputs!$C$7)/Subsurface_Inputs!$C$8)+Subsurface_Inputs!$C$9*COS(2*PI()*A178/Subsurface_Inputs!$C$10)+Subsurface_Inputs!$C$11*(B178-AVERAGE($B$2:$B$242))</f>
        <v/>
      </c>
      <c r="G178" s="24">
        <f>B178-F178</f>
        <v/>
      </c>
      <c r="H178" s="24">
        <f>MIN(1,MAX(0,Subsurface_Inputs!$C$13*EXP(-0.5*((A178-Subsurface_Inputs!$C$14)/Subsurface_Inputs!$C$15)^2)+Subsurface_Inputs!$C$16*EXP(-0.5*((A178-Subsurface_Inputs!$C$17)/Subsurface_Inputs!$C$18)^2)))</f>
        <v/>
      </c>
      <c r="I178" s="24">
        <f>Subsurface_Inputs!$C$19+Subsurface_Inputs!$C$20*SIN(2*PI()*(A178-Subsurface_Inputs!$C$21)/Subsurface_Inputs!$C$22)-Subsurface_Inputs!$C$23*H178</f>
        <v/>
      </c>
      <c r="J178" s="24">
        <f>B178-I178</f>
        <v/>
      </c>
      <c r="K178" s="24">
        <f>Subsurface_Inputs!$C$25+Subsurface_Inputs!$C$26*SIN(2*PI()*(A178+Subsurface_Inputs!$C$27)/Subsurface_Inputs!$C$28)+Subsurface_Inputs!$C$29*COS(2*PI()*(A178-Subsurface_Inputs!$C$30)/Subsurface_Inputs!$C$31)-Subsurface_Inputs!$C$32*(B178-AVERAGE($B$2:$B$242))</f>
        <v/>
      </c>
      <c r="L178" s="24">
        <f>B178-K178</f>
        <v/>
      </c>
      <c r="M178" s="24">
        <f>2*Subsurface_Inputs!$C$34*F178/Subsurface_Inputs!$C$35*1000000</f>
        <v/>
      </c>
      <c r="N178" s="24">
        <f>2*Subsurface_Inputs!$C$34*I178/Subsurface_Inputs!$C$35*1000000</f>
        <v/>
      </c>
      <c r="O178" s="24">
        <f>2*Subsurface_Inputs!$C$34*K178/Subsurface_Inputs!$C$35*1000000</f>
        <v/>
      </c>
      <c r="P178" s="24">
        <f>Subsurface_Inputs!$C$37-2*Subsurface_Inputs!$C$36*(F178/1000)</f>
        <v/>
      </c>
      <c r="Q178" s="24">
        <f>Subsurface_Inputs!$C$38+Subsurface_Inputs!$C$39*H178-2*Subsurface_Inputs!$C$36*(I178/1000)</f>
        <v/>
      </c>
      <c r="R178" s="24">
        <f>Subsurface_Inputs!$C$40-2*Subsurface_Inputs!$C$36*(K178/1000)-Subsurface_Inputs!$C$41*ABS(L178-AVERAGE($L$2:$L$242))</f>
        <v/>
      </c>
      <c r="S178" s="24">
        <f>K178-AVERAGE($K$2:$K$242)</f>
        <v/>
      </c>
      <c r="T178" s="24">
        <f>K178/F178</f>
        <v/>
      </c>
      <c r="U178" s="25">
        <f>IF(H178&gt;=Subsurface_Inputs!$C$42,"Lens visible","Weak/no lens")</f>
        <v/>
      </c>
      <c r="V178" s="25">
        <f>IF(R178&gt;=W178,"Likely visible","Weak")</f>
        <v/>
      </c>
      <c r="W178" s="24">
        <f>Subsurface_Inputs!$C$43</f>
        <v/>
      </c>
      <c r="X178" s="24">
        <f>Q178-W178</f>
        <v/>
      </c>
      <c r="Y178" s="24">
        <f>R178-W178</f>
        <v/>
      </c>
      <c r="Z178" s="24">
        <f>MAX(Q178,R178)-W178</f>
        <v/>
      </c>
      <c r="AA178" s="24" t="n">
        <v>0</v>
      </c>
    </row>
    <row r="179">
      <c r="A179" s="24">
        <f>Model_Data!A179</f>
        <v/>
      </c>
      <c r="B179" s="24">
        <f>Model_Data!Y179</f>
        <v/>
      </c>
      <c r="C179" s="24">
        <f>Model_Data!X179</f>
        <v/>
      </c>
      <c r="D179" s="24">
        <f>Model_Data!B179</f>
        <v/>
      </c>
      <c r="E179" s="24">
        <f>Inputs!$C$6</f>
        <v/>
      </c>
      <c r="F179" s="24">
        <f>Subsurface_Inputs!$C$5+Subsurface_Inputs!$C$6*SIN(2*PI()*(A179+Subsurface_Inputs!$C$7)/Subsurface_Inputs!$C$8)+Subsurface_Inputs!$C$9*COS(2*PI()*A179/Subsurface_Inputs!$C$10)+Subsurface_Inputs!$C$11*(B179-AVERAGE($B$2:$B$242))</f>
        <v/>
      </c>
      <c r="G179" s="24">
        <f>B179-F179</f>
        <v/>
      </c>
      <c r="H179" s="24">
        <f>MIN(1,MAX(0,Subsurface_Inputs!$C$13*EXP(-0.5*((A179-Subsurface_Inputs!$C$14)/Subsurface_Inputs!$C$15)^2)+Subsurface_Inputs!$C$16*EXP(-0.5*((A179-Subsurface_Inputs!$C$17)/Subsurface_Inputs!$C$18)^2)))</f>
        <v/>
      </c>
      <c r="I179" s="24">
        <f>Subsurface_Inputs!$C$19+Subsurface_Inputs!$C$20*SIN(2*PI()*(A179-Subsurface_Inputs!$C$21)/Subsurface_Inputs!$C$22)-Subsurface_Inputs!$C$23*H179</f>
        <v/>
      </c>
      <c r="J179" s="24">
        <f>B179-I179</f>
        <v/>
      </c>
      <c r="K179" s="24">
        <f>Subsurface_Inputs!$C$25+Subsurface_Inputs!$C$26*SIN(2*PI()*(A179+Subsurface_Inputs!$C$27)/Subsurface_Inputs!$C$28)+Subsurface_Inputs!$C$29*COS(2*PI()*(A179-Subsurface_Inputs!$C$30)/Subsurface_Inputs!$C$31)-Subsurface_Inputs!$C$32*(B179-AVERAGE($B$2:$B$242))</f>
        <v/>
      </c>
      <c r="L179" s="24">
        <f>B179-K179</f>
        <v/>
      </c>
      <c r="M179" s="24">
        <f>2*Subsurface_Inputs!$C$34*F179/Subsurface_Inputs!$C$35*1000000</f>
        <v/>
      </c>
      <c r="N179" s="24">
        <f>2*Subsurface_Inputs!$C$34*I179/Subsurface_Inputs!$C$35*1000000</f>
        <v/>
      </c>
      <c r="O179" s="24">
        <f>2*Subsurface_Inputs!$C$34*K179/Subsurface_Inputs!$C$35*1000000</f>
        <v/>
      </c>
      <c r="P179" s="24">
        <f>Subsurface_Inputs!$C$37-2*Subsurface_Inputs!$C$36*(F179/1000)</f>
        <v/>
      </c>
      <c r="Q179" s="24">
        <f>Subsurface_Inputs!$C$38+Subsurface_Inputs!$C$39*H179-2*Subsurface_Inputs!$C$36*(I179/1000)</f>
        <v/>
      </c>
      <c r="R179" s="24">
        <f>Subsurface_Inputs!$C$40-2*Subsurface_Inputs!$C$36*(K179/1000)-Subsurface_Inputs!$C$41*ABS(L179-AVERAGE($L$2:$L$242))</f>
        <v/>
      </c>
      <c r="S179" s="24">
        <f>K179-AVERAGE($K$2:$K$242)</f>
        <v/>
      </c>
      <c r="T179" s="24">
        <f>K179/F179</f>
        <v/>
      </c>
      <c r="U179" s="25">
        <f>IF(H179&gt;=Subsurface_Inputs!$C$42,"Lens visible","Weak/no lens")</f>
        <v/>
      </c>
      <c r="V179" s="25">
        <f>IF(R179&gt;=W179,"Likely visible","Weak")</f>
        <v/>
      </c>
      <c r="W179" s="24">
        <f>Subsurface_Inputs!$C$43</f>
        <v/>
      </c>
      <c r="X179" s="24">
        <f>Q179-W179</f>
        <v/>
      </c>
      <c r="Y179" s="24">
        <f>R179-W179</f>
        <v/>
      </c>
      <c r="Z179" s="24">
        <f>MAX(Q179,R179)-W179</f>
        <v/>
      </c>
      <c r="AA179" s="24" t="n">
        <v>0</v>
      </c>
    </row>
    <row r="180">
      <c r="A180" s="24">
        <f>Model_Data!A180</f>
        <v/>
      </c>
      <c r="B180" s="24">
        <f>Model_Data!Y180</f>
        <v/>
      </c>
      <c r="C180" s="24">
        <f>Model_Data!X180</f>
        <v/>
      </c>
      <c r="D180" s="24">
        <f>Model_Data!B180</f>
        <v/>
      </c>
      <c r="E180" s="24">
        <f>Inputs!$C$6</f>
        <v/>
      </c>
      <c r="F180" s="24">
        <f>Subsurface_Inputs!$C$5+Subsurface_Inputs!$C$6*SIN(2*PI()*(A180+Subsurface_Inputs!$C$7)/Subsurface_Inputs!$C$8)+Subsurface_Inputs!$C$9*COS(2*PI()*A180/Subsurface_Inputs!$C$10)+Subsurface_Inputs!$C$11*(B180-AVERAGE($B$2:$B$242))</f>
        <v/>
      </c>
      <c r="G180" s="24">
        <f>B180-F180</f>
        <v/>
      </c>
      <c r="H180" s="24">
        <f>MIN(1,MAX(0,Subsurface_Inputs!$C$13*EXP(-0.5*((A180-Subsurface_Inputs!$C$14)/Subsurface_Inputs!$C$15)^2)+Subsurface_Inputs!$C$16*EXP(-0.5*((A180-Subsurface_Inputs!$C$17)/Subsurface_Inputs!$C$18)^2)))</f>
        <v/>
      </c>
      <c r="I180" s="24">
        <f>Subsurface_Inputs!$C$19+Subsurface_Inputs!$C$20*SIN(2*PI()*(A180-Subsurface_Inputs!$C$21)/Subsurface_Inputs!$C$22)-Subsurface_Inputs!$C$23*H180</f>
        <v/>
      </c>
      <c r="J180" s="24">
        <f>B180-I180</f>
        <v/>
      </c>
      <c r="K180" s="24">
        <f>Subsurface_Inputs!$C$25+Subsurface_Inputs!$C$26*SIN(2*PI()*(A180+Subsurface_Inputs!$C$27)/Subsurface_Inputs!$C$28)+Subsurface_Inputs!$C$29*COS(2*PI()*(A180-Subsurface_Inputs!$C$30)/Subsurface_Inputs!$C$31)-Subsurface_Inputs!$C$32*(B180-AVERAGE($B$2:$B$242))</f>
        <v/>
      </c>
      <c r="L180" s="24">
        <f>B180-K180</f>
        <v/>
      </c>
      <c r="M180" s="24">
        <f>2*Subsurface_Inputs!$C$34*F180/Subsurface_Inputs!$C$35*1000000</f>
        <v/>
      </c>
      <c r="N180" s="24">
        <f>2*Subsurface_Inputs!$C$34*I180/Subsurface_Inputs!$C$35*1000000</f>
        <v/>
      </c>
      <c r="O180" s="24">
        <f>2*Subsurface_Inputs!$C$34*K180/Subsurface_Inputs!$C$35*1000000</f>
        <v/>
      </c>
      <c r="P180" s="24">
        <f>Subsurface_Inputs!$C$37-2*Subsurface_Inputs!$C$36*(F180/1000)</f>
        <v/>
      </c>
      <c r="Q180" s="24">
        <f>Subsurface_Inputs!$C$38+Subsurface_Inputs!$C$39*H180-2*Subsurface_Inputs!$C$36*(I180/1000)</f>
        <v/>
      </c>
      <c r="R180" s="24">
        <f>Subsurface_Inputs!$C$40-2*Subsurface_Inputs!$C$36*(K180/1000)-Subsurface_Inputs!$C$41*ABS(L180-AVERAGE($L$2:$L$242))</f>
        <v/>
      </c>
      <c r="S180" s="24">
        <f>K180-AVERAGE($K$2:$K$242)</f>
        <v/>
      </c>
      <c r="T180" s="24">
        <f>K180/F180</f>
        <v/>
      </c>
      <c r="U180" s="25">
        <f>IF(H180&gt;=Subsurface_Inputs!$C$42,"Lens visible","Weak/no lens")</f>
        <v/>
      </c>
      <c r="V180" s="25">
        <f>IF(R180&gt;=W180,"Likely visible","Weak")</f>
        <v/>
      </c>
      <c r="W180" s="24">
        <f>Subsurface_Inputs!$C$43</f>
        <v/>
      </c>
      <c r="X180" s="24">
        <f>Q180-W180</f>
        <v/>
      </c>
      <c r="Y180" s="24">
        <f>R180-W180</f>
        <v/>
      </c>
      <c r="Z180" s="24">
        <f>MAX(Q180,R180)-W180</f>
        <v/>
      </c>
      <c r="AA180" s="24" t="n">
        <v>0</v>
      </c>
    </row>
    <row r="181">
      <c r="A181" s="24">
        <f>Model_Data!A181</f>
        <v/>
      </c>
      <c r="B181" s="24">
        <f>Model_Data!Y181</f>
        <v/>
      </c>
      <c r="C181" s="24">
        <f>Model_Data!X181</f>
        <v/>
      </c>
      <c r="D181" s="24">
        <f>Model_Data!B181</f>
        <v/>
      </c>
      <c r="E181" s="24">
        <f>Inputs!$C$6</f>
        <v/>
      </c>
      <c r="F181" s="24">
        <f>Subsurface_Inputs!$C$5+Subsurface_Inputs!$C$6*SIN(2*PI()*(A181+Subsurface_Inputs!$C$7)/Subsurface_Inputs!$C$8)+Subsurface_Inputs!$C$9*COS(2*PI()*A181/Subsurface_Inputs!$C$10)+Subsurface_Inputs!$C$11*(B181-AVERAGE($B$2:$B$242))</f>
        <v/>
      </c>
      <c r="G181" s="24">
        <f>B181-F181</f>
        <v/>
      </c>
      <c r="H181" s="24">
        <f>MIN(1,MAX(0,Subsurface_Inputs!$C$13*EXP(-0.5*((A181-Subsurface_Inputs!$C$14)/Subsurface_Inputs!$C$15)^2)+Subsurface_Inputs!$C$16*EXP(-0.5*((A181-Subsurface_Inputs!$C$17)/Subsurface_Inputs!$C$18)^2)))</f>
        <v/>
      </c>
      <c r="I181" s="24">
        <f>Subsurface_Inputs!$C$19+Subsurface_Inputs!$C$20*SIN(2*PI()*(A181-Subsurface_Inputs!$C$21)/Subsurface_Inputs!$C$22)-Subsurface_Inputs!$C$23*H181</f>
        <v/>
      </c>
      <c r="J181" s="24">
        <f>B181-I181</f>
        <v/>
      </c>
      <c r="K181" s="24">
        <f>Subsurface_Inputs!$C$25+Subsurface_Inputs!$C$26*SIN(2*PI()*(A181+Subsurface_Inputs!$C$27)/Subsurface_Inputs!$C$28)+Subsurface_Inputs!$C$29*COS(2*PI()*(A181-Subsurface_Inputs!$C$30)/Subsurface_Inputs!$C$31)-Subsurface_Inputs!$C$32*(B181-AVERAGE($B$2:$B$242))</f>
        <v/>
      </c>
      <c r="L181" s="24">
        <f>B181-K181</f>
        <v/>
      </c>
      <c r="M181" s="24">
        <f>2*Subsurface_Inputs!$C$34*F181/Subsurface_Inputs!$C$35*1000000</f>
        <v/>
      </c>
      <c r="N181" s="24">
        <f>2*Subsurface_Inputs!$C$34*I181/Subsurface_Inputs!$C$35*1000000</f>
        <v/>
      </c>
      <c r="O181" s="24">
        <f>2*Subsurface_Inputs!$C$34*K181/Subsurface_Inputs!$C$35*1000000</f>
        <v/>
      </c>
      <c r="P181" s="24">
        <f>Subsurface_Inputs!$C$37-2*Subsurface_Inputs!$C$36*(F181/1000)</f>
        <v/>
      </c>
      <c r="Q181" s="24">
        <f>Subsurface_Inputs!$C$38+Subsurface_Inputs!$C$39*H181-2*Subsurface_Inputs!$C$36*(I181/1000)</f>
        <v/>
      </c>
      <c r="R181" s="24">
        <f>Subsurface_Inputs!$C$40-2*Subsurface_Inputs!$C$36*(K181/1000)-Subsurface_Inputs!$C$41*ABS(L181-AVERAGE($L$2:$L$242))</f>
        <v/>
      </c>
      <c r="S181" s="24">
        <f>K181-AVERAGE($K$2:$K$242)</f>
        <v/>
      </c>
      <c r="T181" s="24">
        <f>K181/F181</f>
        <v/>
      </c>
      <c r="U181" s="25">
        <f>IF(H181&gt;=Subsurface_Inputs!$C$42,"Lens visible","Weak/no lens")</f>
        <v/>
      </c>
      <c r="V181" s="25">
        <f>IF(R181&gt;=W181,"Likely visible","Weak")</f>
        <v/>
      </c>
      <c r="W181" s="24">
        <f>Subsurface_Inputs!$C$43</f>
        <v/>
      </c>
      <c r="X181" s="24">
        <f>Q181-W181</f>
        <v/>
      </c>
      <c r="Y181" s="24">
        <f>R181-W181</f>
        <v/>
      </c>
      <c r="Z181" s="24">
        <f>MAX(Q181,R181)-W181</f>
        <v/>
      </c>
      <c r="AA181" s="24" t="n">
        <v>0</v>
      </c>
    </row>
    <row r="182">
      <c r="A182" s="24">
        <f>Model_Data!A182</f>
        <v/>
      </c>
      <c r="B182" s="24">
        <f>Model_Data!Y182</f>
        <v/>
      </c>
      <c r="C182" s="24">
        <f>Model_Data!X182</f>
        <v/>
      </c>
      <c r="D182" s="24">
        <f>Model_Data!B182</f>
        <v/>
      </c>
      <c r="E182" s="24">
        <f>Inputs!$C$6</f>
        <v/>
      </c>
      <c r="F182" s="24">
        <f>Subsurface_Inputs!$C$5+Subsurface_Inputs!$C$6*SIN(2*PI()*(A182+Subsurface_Inputs!$C$7)/Subsurface_Inputs!$C$8)+Subsurface_Inputs!$C$9*COS(2*PI()*A182/Subsurface_Inputs!$C$10)+Subsurface_Inputs!$C$11*(B182-AVERAGE($B$2:$B$242))</f>
        <v/>
      </c>
      <c r="G182" s="24">
        <f>B182-F182</f>
        <v/>
      </c>
      <c r="H182" s="24">
        <f>MIN(1,MAX(0,Subsurface_Inputs!$C$13*EXP(-0.5*((A182-Subsurface_Inputs!$C$14)/Subsurface_Inputs!$C$15)^2)+Subsurface_Inputs!$C$16*EXP(-0.5*((A182-Subsurface_Inputs!$C$17)/Subsurface_Inputs!$C$18)^2)))</f>
        <v/>
      </c>
      <c r="I182" s="24">
        <f>Subsurface_Inputs!$C$19+Subsurface_Inputs!$C$20*SIN(2*PI()*(A182-Subsurface_Inputs!$C$21)/Subsurface_Inputs!$C$22)-Subsurface_Inputs!$C$23*H182</f>
        <v/>
      </c>
      <c r="J182" s="24">
        <f>B182-I182</f>
        <v/>
      </c>
      <c r="K182" s="24">
        <f>Subsurface_Inputs!$C$25+Subsurface_Inputs!$C$26*SIN(2*PI()*(A182+Subsurface_Inputs!$C$27)/Subsurface_Inputs!$C$28)+Subsurface_Inputs!$C$29*COS(2*PI()*(A182-Subsurface_Inputs!$C$30)/Subsurface_Inputs!$C$31)-Subsurface_Inputs!$C$32*(B182-AVERAGE($B$2:$B$242))</f>
        <v/>
      </c>
      <c r="L182" s="24">
        <f>B182-K182</f>
        <v/>
      </c>
      <c r="M182" s="24">
        <f>2*Subsurface_Inputs!$C$34*F182/Subsurface_Inputs!$C$35*1000000</f>
        <v/>
      </c>
      <c r="N182" s="24">
        <f>2*Subsurface_Inputs!$C$34*I182/Subsurface_Inputs!$C$35*1000000</f>
        <v/>
      </c>
      <c r="O182" s="24">
        <f>2*Subsurface_Inputs!$C$34*K182/Subsurface_Inputs!$C$35*1000000</f>
        <v/>
      </c>
      <c r="P182" s="24">
        <f>Subsurface_Inputs!$C$37-2*Subsurface_Inputs!$C$36*(F182/1000)</f>
        <v/>
      </c>
      <c r="Q182" s="24">
        <f>Subsurface_Inputs!$C$38+Subsurface_Inputs!$C$39*H182-2*Subsurface_Inputs!$C$36*(I182/1000)</f>
        <v/>
      </c>
      <c r="R182" s="24">
        <f>Subsurface_Inputs!$C$40-2*Subsurface_Inputs!$C$36*(K182/1000)-Subsurface_Inputs!$C$41*ABS(L182-AVERAGE($L$2:$L$242))</f>
        <v/>
      </c>
      <c r="S182" s="24">
        <f>K182-AVERAGE($K$2:$K$242)</f>
        <v/>
      </c>
      <c r="T182" s="24">
        <f>K182/F182</f>
        <v/>
      </c>
      <c r="U182" s="25">
        <f>IF(H182&gt;=Subsurface_Inputs!$C$42,"Lens visible","Weak/no lens")</f>
        <v/>
      </c>
      <c r="V182" s="25">
        <f>IF(R182&gt;=W182,"Likely visible","Weak")</f>
        <v/>
      </c>
      <c r="W182" s="24">
        <f>Subsurface_Inputs!$C$43</f>
        <v/>
      </c>
      <c r="X182" s="24">
        <f>Q182-W182</f>
        <v/>
      </c>
      <c r="Y182" s="24">
        <f>R182-W182</f>
        <v/>
      </c>
      <c r="Z182" s="24">
        <f>MAX(Q182,R182)-W182</f>
        <v/>
      </c>
      <c r="AA182" s="24" t="n">
        <v>0</v>
      </c>
    </row>
    <row r="183">
      <c r="A183" s="24">
        <f>Model_Data!A183</f>
        <v/>
      </c>
      <c r="B183" s="24">
        <f>Model_Data!Y183</f>
        <v/>
      </c>
      <c r="C183" s="24">
        <f>Model_Data!X183</f>
        <v/>
      </c>
      <c r="D183" s="24">
        <f>Model_Data!B183</f>
        <v/>
      </c>
      <c r="E183" s="24">
        <f>Inputs!$C$6</f>
        <v/>
      </c>
      <c r="F183" s="24">
        <f>Subsurface_Inputs!$C$5+Subsurface_Inputs!$C$6*SIN(2*PI()*(A183+Subsurface_Inputs!$C$7)/Subsurface_Inputs!$C$8)+Subsurface_Inputs!$C$9*COS(2*PI()*A183/Subsurface_Inputs!$C$10)+Subsurface_Inputs!$C$11*(B183-AVERAGE($B$2:$B$242))</f>
        <v/>
      </c>
      <c r="G183" s="24">
        <f>B183-F183</f>
        <v/>
      </c>
      <c r="H183" s="24">
        <f>MIN(1,MAX(0,Subsurface_Inputs!$C$13*EXP(-0.5*((A183-Subsurface_Inputs!$C$14)/Subsurface_Inputs!$C$15)^2)+Subsurface_Inputs!$C$16*EXP(-0.5*((A183-Subsurface_Inputs!$C$17)/Subsurface_Inputs!$C$18)^2)))</f>
        <v/>
      </c>
      <c r="I183" s="24">
        <f>Subsurface_Inputs!$C$19+Subsurface_Inputs!$C$20*SIN(2*PI()*(A183-Subsurface_Inputs!$C$21)/Subsurface_Inputs!$C$22)-Subsurface_Inputs!$C$23*H183</f>
        <v/>
      </c>
      <c r="J183" s="24">
        <f>B183-I183</f>
        <v/>
      </c>
      <c r="K183" s="24">
        <f>Subsurface_Inputs!$C$25+Subsurface_Inputs!$C$26*SIN(2*PI()*(A183+Subsurface_Inputs!$C$27)/Subsurface_Inputs!$C$28)+Subsurface_Inputs!$C$29*COS(2*PI()*(A183-Subsurface_Inputs!$C$30)/Subsurface_Inputs!$C$31)-Subsurface_Inputs!$C$32*(B183-AVERAGE($B$2:$B$242))</f>
        <v/>
      </c>
      <c r="L183" s="24">
        <f>B183-K183</f>
        <v/>
      </c>
      <c r="M183" s="24">
        <f>2*Subsurface_Inputs!$C$34*F183/Subsurface_Inputs!$C$35*1000000</f>
        <v/>
      </c>
      <c r="N183" s="24">
        <f>2*Subsurface_Inputs!$C$34*I183/Subsurface_Inputs!$C$35*1000000</f>
        <v/>
      </c>
      <c r="O183" s="24">
        <f>2*Subsurface_Inputs!$C$34*K183/Subsurface_Inputs!$C$35*1000000</f>
        <v/>
      </c>
      <c r="P183" s="24">
        <f>Subsurface_Inputs!$C$37-2*Subsurface_Inputs!$C$36*(F183/1000)</f>
        <v/>
      </c>
      <c r="Q183" s="24">
        <f>Subsurface_Inputs!$C$38+Subsurface_Inputs!$C$39*H183-2*Subsurface_Inputs!$C$36*(I183/1000)</f>
        <v/>
      </c>
      <c r="R183" s="24">
        <f>Subsurface_Inputs!$C$40-2*Subsurface_Inputs!$C$36*(K183/1000)-Subsurface_Inputs!$C$41*ABS(L183-AVERAGE($L$2:$L$242))</f>
        <v/>
      </c>
      <c r="S183" s="24">
        <f>K183-AVERAGE($K$2:$K$242)</f>
        <v/>
      </c>
      <c r="T183" s="24">
        <f>K183/F183</f>
        <v/>
      </c>
      <c r="U183" s="25">
        <f>IF(H183&gt;=Subsurface_Inputs!$C$42,"Lens visible","Weak/no lens")</f>
        <v/>
      </c>
      <c r="V183" s="25">
        <f>IF(R183&gt;=W183,"Likely visible","Weak")</f>
        <v/>
      </c>
      <c r="W183" s="24">
        <f>Subsurface_Inputs!$C$43</f>
        <v/>
      </c>
      <c r="X183" s="24">
        <f>Q183-W183</f>
        <v/>
      </c>
      <c r="Y183" s="24">
        <f>R183-W183</f>
        <v/>
      </c>
      <c r="Z183" s="24">
        <f>MAX(Q183,R183)-W183</f>
        <v/>
      </c>
      <c r="AA183" s="24" t="n">
        <v>0</v>
      </c>
    </row>
    <row r="184">
      <c r="A184" s="24">
        <f>Model_Data!A184</f>
        <v/>
      </c>
      <c r="B184" s="24">
        <f>Model_Data!Y184</f>
        <v/>
      </c>
      <c r="C184" s="24">
        <f>Model_Data!X184</f>
        <v/>
      </c>
      <c r="D184" s="24">
        <f>Model_Data!B184</f>
        <v/>
      </c>
      <c r="E184" s="24">
        <f>Inputs!$C$6</f>
        <v/>
      </c>
      <c r="F184" s="24">
        <f>Subsurface_Inputs!$C$5+Subsurface_Inputs!$C$6*SIN(2*PI()*(A184+Subsurface_Inputs!$C$7)/Subsurface_Inputs!$C$8)+Subsurface_Inputs!$C$9*COS(2*PI()*A184/Subsurface_Inputs!$C$10)+Subsurface_Inputs!$C$11*(B184-AVERAGE($B$2:$B$242))</f>
        <v/>
      </c>
      <c r="G184" s="24">
        <f>B184-F184</f>
        <v/>
      </c>
      <c r="H184" s="24">
        <f>MIN(1,MAX(0,Subsurface_Inputs!$C$13*EXP(-0.5*((A184-Subsurface_Inputs!$C$14)/Subsurface_Inputs!$C$15)^2)+Subsurface_Inputs!$C$16*EXP(-0.5*((A184-Subsurface_Inputs!$C$17)/Subsurface_Inputs!$C$18)^2)))</f>
        <v/>
      </c>
      <c r="I184" s="24">
        <f>Subsurface_Inputs!$C$19+Subsurface_Inputs!$C$20*SIN(2*PI()*(A184-Subsurface_Inputs!$C$21)/Subsurface_Inputs!$C$22)-Subsurface_Inputs!$C$23*H184</f>
        <v/>
      </c>
      <c r="J184" s="24">
        <f>B184-I184</f>
        <v/>
      </c>
      <c r="K184" s="24">
        <f>Subsurface_Inputs!$C$25+Subsurface_Inputs!$C$26*SIN(2*PI()*(A184+Subsurface_Inputs!$C$27)/Subsurface_Inputs!$C$28)+Subsurface_Inputs!$C$29*COS(2*PI()*(A184-Subsurface_Inputs!$C$30)/Subsurface_Inputs!$C$31)-Subsurface_Inputs!$C$32*(B184-AVERAGE($B$2:$B$242))</f>
        <v/>
      </c>
      <c r="L184" s="24">
        <f>B184-K184</f>
        <v/>
      </c>
      <c r="M184" s="24">
        <f>2*Subsurface_Inputs!$C$34*F184/Subsurface_Inputs!$C$35*1000000</f>
        <v/>
      </c>
      <c r="N184" s="24">
        <f>2*Subsurface_Inputs!$C$34*I184/Subsurface_Inputs!$C$35*1000000</f>
        <v/>
      </c>
      <c r="O184" s="24">
        <f>2*Subsurface_Inputs!$C$34*K184/Subsurface_Inputs!$C$35*1000000</f>
        <v/>
      </c>
      <c r="P184" s="24">
        <f>Subsurface_Inputs!$C$37-2*Subsurface_Inputs!$C$36*(F184/1000)</f>
        <v/>
      </c>
      <c r="Q184" s="24">
        <f>Subsurface_Inputs!$C$38+Subsurface_Inputs!$C$39*H184-2*Subsurface_Inputs!$C$36*(I184/1000)</f>
        <v/>
      </c>
      <c r="R184" s="24">
        <f>Subsurface_Inputs!$C$40-2*Subsurface_Inputs!$C$36*(K184/1000)-Subsurface_Inputs!$C$41*ABS(L184-AVERAGE($L$2:$L$242))</f>
        <v/>
      </c>
      <c r="S184" s="24">
        <f>K184-AVERAGE($K$2:$K$242)</f>
        <v/>
      </c>
      <c r="T184" s="24">
        <f>K184/F184</f>
        <v/>
      </c>
      <c r="U184" s="25">
        <f>IF(H184&gt;=Subsurface_Inputs!$C$42,"Lens visible","Weak/no lens")</f>
        <v/>
      </c>
      <c r="V184" s="25">
        <f>IF(R184&gt;=W184,"Likely visible","Weak")</f>
        <v/>
      </c>
      <c r="W184" s="24">
        <f>Subsurface_Inputs!$C$43</f>
        <v/>
      </c>
      <c r="X184" s="24">
        <f>Q184-W184</f>
        <v/>
      </c>
      <c r="Y184" s="24">
        <f>R184-W184</f>
        <v/>
      </c>
      <c r="Z184" s="24">
        <f>MAX(Q184,R184)-W184</f>
        <v/>
      </c>
      <c r="AA184" s="24" t="n">
        <v>0</v>
      </c>
    </row>
    <row r="185">
      <c r="A185" s="24">
        <f>Model_Data!A185</f>
        <v/>
      </c>
      <c r="B185" s="24">
        <f>Model_Data!Y185</f>
        <v/>
      </c>
      <c r="C185" s="24">
        <f>Model_Data!X185</f>
        <v/>
      </c>
      <c r="D185" s="24">
        <f>Model_Data!B185</f>
        <v/>
      </c>
      <c r="E185" s="24">
        <f>Inputs!$C$6</f>
        <v/>
      </c>
      <c r="F185" s="24">
        <f>Subsurface_Inputs!$C$5+Subsurface_Inputs!$C$6*SIN(2*PI()*(A185+Subsurface_Inputs!$C$7)/Subsurface_Inputs!$C$8)+Subsurface_Inputs!$C$9*COS(2*PI()*A185/Subsurface_Inputs!$C$10)+Subsurface_Inputs!$C$11*(B185-AVERAGE($B$2:$B$242))</f>
        <v/>
      </c>
      <c r="G185" s="24">
        <f>B185-F185</f>
        <v/>
      </c>
      <c r="H185" s="24">
        <f>MIN(1,MAX(0,Subsurface_Inputs!$C$13*EXP(-0.5*((A185-Subsurface_Inputs!$C$14)/Subsurface_Inputs!$C$15)^2)+Subsurface_Inputs!$C$16*EXP(-0.5*((A185-Subsurface_Inputs!$C$17)/Subsurface_Inputs!$C$18)^2)))</f>
        <v/>
      </c>
      <c r="I185" s="24">
        <f>Subsurface_Inputs!$C$19+Subsurface_Inputs!$C$20*SIN(2*PI()*(A185-Subsurface_Inputs!$C$21)/Subsurface_Inputs!$C$22)-Subsurface_Inputs!$C$23*H185</f>
        <v/>
      </c>
      <c r="J185" s="24">
        <f>B185-I185</f>
        <v/>
      </c>
      <c r="K185" s="24">
        <f>Subsurface_Inputs!$C$25+Subsurface_Inputs!$C$26*SIN(2*PI()*(A185+Subsurface_Inputs!$C$27)/Subsurface_Inputs!$C$28)+Subsurface_Inputs!$C$29*COS(2*PI()*(A185-Subsurface_Inputs!$C$30)/Subsurface_Inputs!$C$31)-Subsurface_Inputs!$C$32*(B185-AVERAGE($B$2:$B$242))</f>
        <v/>
      </c>
      <c r="L185" s="24">
        <f>B185-K185</f>
        <v/>
      </c>
      <c r="M185" s="24">
        <f>2*Subsurface_Inputs!$C$34*F185/Subsurface_Inputs!$C$35*1000000</f>
        <v/>
      </c>
      <c r="N185" s="24">
        <f>2*Subsurface_Inputs!$C$34*I185/Subsurface_Inputs!$C$35*1000000</f>
        <v/>
      </c>
      <c r="O185" s="24">
        <f>2*Subsurface_Inputs!$C$34*K185/Subsurface_Inputs!$C$35*1000000</f>
        <v/>
      </c>
      <c r="P185" s="24">
        <f>Subsurface_Inputs!$C$37-2*Subsurface_Inputs!$C$36*(F185/1000)</f>
        <v/>
      </c>
      <c r="Q185" s="24">
        <f>Subsurface_Inputs!$C$38+Subsurface_Inputs!$C$39*H185-2*Subsurface_Inputs!$C$36*(I185/1000)</f>
        <v/>
      </c>
      <c r="R185" s="24">
        <f>Subsurface_Inputs!$C$40-2*Subsurface_Inputs!$C$36*(K185/1000)-Subsurface_Inputs!$C$41*ABS(L185-AVERAGE($L$2:$L$242))</f>
        <v/>
      </c>
      <c r="S185" s="24">
        <f>K185-AVERAGE($K$2:$K$242)</f>
        <v/>
      </c>
      <c r="T185" s="24">
        <f>K185/F185</f>
        <v/>
      </c>
      <c r="U185" s="25">
        <f>IF(H185&gt;=Subsurface_Inputs!$C$42,"Lens visible","Weak/no lens")</f>
        <v/>
      </c>
      <c r="V185" s="25">
        <f>IF(R185&gt;=W185,"Likely visible","Weak")</f>
        <v/>
      </c>
      <c r="W185" s="24">
        <f>Subsurface_Inputs!$C$43</f>
        <v/>
      </c>
      <c r="X185" s="24">
        <f>Q185-W185</f>
        <v/>
      </c>
      <c r="Y185" s="24">
        <f>R185-W185</f>
        <v/>
      </c>
      <c r="Z185" s="24">
        <f>MAX(Q185,R185)-W185</f>
        <v/>
      </c>
      <c r="AA185" s="24" t="n">
        <v>0</v>
      </c>
    </row>
    <row r="186">
      <c r="A186" s="24">
        <f>Model_Data!A186</f>
        <v/>
      </c>
      <c r="B186" s="24">
        <f>Model_Data!Y186</f>
        <v/>
      </c>
      <c r="C186" s="24">
        <f>Model_Data!X186</f>
        <v/>
      </c>
      <c r="D186" s="24">
        <f>Model_Data!B186</f>
        <v/>
      </c>
      <c r="E186" s="24">
        <f>Inputs!$C$6</f>
        <v/>
      </c>
      <c r="F186" s="24">
        <f>Subsurface_Inputs!$C$5+Subsurface_Inputs!$C$6*SIN(2*PI()*(A186+Subsurface_Inputs!$C$7)/Subsurface_Inputs!$C$8)+Subsurface_Inputs!$C$9*COS(2*PI()*A186/Subsurface_Inputs!$C$10)+Subsurface_Inputs!$C$11*(B186-AVERAGE($B$2:$B$242))</f>
        <v/>
      </c>
      <c r="G186" s="24">
        <f>B186-F186</f>
        <v/>
      </c>
      <c r="H186" s="24">
        <f>MIN(1,MAX(0,Subsurface_Inputs!$C$13*EXP(-0.5*((A186-Subsurface_Inputs!$C$14)/Subsurface_Inputs!$C$15)^2)+Subsurface_Inputs!$C$16*EXP(-0.5*((A186-Subsurface_Inputs!$C$17)/Subsurface_Inputs!$C$18)^2)))</f>
        <v/>
      </c>
      <c r="I186" s="24">
        <f>Subsurface_Inputs!$C$19+Subsurface_Inputs!$C$20*SIN(2*PI()*(A186-Subsurface_Inputs!$C$21)/Subsurface_Inputs!$C$22)-Subsurface_Inputs!$C$23*H186</f>
        <v/>
      </c>
      <c r="J186" s="24">
        <f>B186-I186</f>
        <v/>
      </c>
      <c r="K186" s="24">
        <f>Subsurface_Inputs!$C$25+Subsurface_Inputs!$C$26*SIN(2*PI()*(A186+Subsurface_Inputs!$C$27)/Subsurface_Inputs!$C$28)+Subsurface_Inputs!$C$29*COS(2*PI()*(A186-Subsurface_Inputs!$C$30)/Subsurface_Inputs!$C$31)-Subsurface_Inputs!$C$32*(B186-AVERAGE($B$2:$B$242))</f>
        <v/>
      </c>
      <c r="L186" s="24">
        <f>B186-K186</f>
        <v/>
      </c>
      <c r="M186" s="24">
        <f>2*Subsurface_Inputs!$C$34*F186/Subsurface_Inputs!$C$35*1000000</f>
        <v/>
      </c>
      <c r="N186" s="24">
        <f>2*Subsurface_Inputs!$C$34*I186/Subsurface_Inputs!$C$35*1000000</f>
        <v/>
      </c>
      <c r="O186" s="24">
        <f>2*Subsurface_Inputs!$C$34*K186/Subsurface_Inputs!$C$35*1000000</f>
        <v/>
      </c>
      <c r="P186" s="24">
        <f>Subsurface_Inputs!$C$37-2*Subsurface_Inputs!$C$36*(F186/1000)</f>
        <v/>
      </c>
      <c r="Q186" s="24">
        <f>Subsurface_Inputs!$C$38+Subsurface_Inputs!$C$39*H186-2*Subsurface_Inputs!$C$36*(I186/1000)</f>
        <v/>
      </c>
      <c r="R186" s="24">
        <f>Subsurface_Inputs!$C$40-2*Subsurface_Inputs!$C$36*(K186/1000)-Subsurface_Inputs!$C$41*ABS(L186-AVERAGE($L$2:$L$242))</f>
        <v/>
      </c>
      <c r="S186" s="24">
        <f>K186-AVERAGE($K$2:$K$242)</f>
        <v/>
      </c>
      <c r="T186" s="24">
        <f>K186/F186</f>
        <v/>
      </c>
      <c r="U186" s="25">
        <f>IF(H186&gt;=Subsurface_Inputs!$C$42,"Lens visible","Weak/no lens")</f>
        <v/>
      </c>
      <c r="V186" s="25">
        <f>IF(R186&gt;=W186,"Likely visible","Weak")</f>
        <v/>
      </c>
      <c r="W186" s="24">
        <f>Subsurface_Inputs!$C$43</f>
        <v/>
      </c>
      <c r="X186" s="24">
        <f>Q186-W186</f>
        <v/>
      </c>
      <c r="Y186" s="24">
        <f>R186-W186</f>
        <v/>
      </c>
      <c r="Z186" s="24">
        <f>MAX(Q186,R186)-W186</f>
        <v/>
      </c>
      <c r="AA186" s="24" t="n">
        <v>0</v>
      </c>
    </row>
    <row r="187">
      <c r="A187" s="24">
        <f>Model_Data!A187</f>
        <v/>
      </c>
      <c r="B187" s="24">
        <f>Model_Data!Y187</f>
        <v/>
      </c>
      <c r="C187" s="24">
        <f>Model_Data!X187</f>
        <v/>
      </c>
      <c r="D187" s="24">
        <f>Model_Data!B187</f>
        <v/>
      </c>
      <c r="E187" s="24">
        <f>Inputs!$C$6</f>
        <v/>
      </c>
      <c r="F187" s="24">
        <f>Subsurface_Inputs!$C$5+Subsurface_Inputs!$C$6*SIN(2*PI()*(A187+Subsurface_Inputs!$C$7)/Subsurface_Inputs!$C$8)+Subsurface_Inputs!$C$9*COS(2*PI()*A187/Subsurface_Inputs!$C$10)+Subsurface_Inputs!$C$11*(B187-AVERAGE($B$2:$B$242))</f>
        <v/>
      </c>
      <c r="G187" s="24">
        <f>B187-F187</f>
        <v/>
      </c>
      <c r="H187" s="24">
        <f>MIN(1,MAX(0,Subsurface_Inputs!$C$13*EXP(-0.5*((A187-Subsurface_Inputs!$C$14)/Subsurface_Inputs!$C$15)^2)+Subsurface_Inputs!$C$16*EXP(-0.5*((A187-Subsurface_Inputs!$C$17)/Subsurface_Inputs!$C$18)^2)))</f>
        <v/>
      </c>
      <c r="I187" s="24">
        <f>Subsurface_Inputs!$C$19+Subsurface_Inputs!$C$20*SIN(2*PI()*(A187-Subsurface_Inputs!$C$21)/Subsurface_Inputs!$C$22)-Subsurface_Inputs!$C$23*H187</f>
        <v/>
      </c>
      <c r="J187" s="24">
        <f>B187-I187</f>
        <v/>
      </c>
      <c r="K187" s="24">
        <f>Subsurface_Inputs!$C$25+Subsurface_Inputs!$C$26*SIN(2*PI()*(A187+Subsurface_Inputs!$C$27)/Subsurface_Inputs!$C$28)+Subsurface_Inputs!$C$29*COS(2*PI()*(A187-Subsurface_Inputs!$C$30)/Subsurface_Inputs!$C$31)-Subsurface_Inputs!$C$32*(B187-AVERAGE($B$2:$B$242))</f>
        <v/>
      </c>
      <c r="L187" s="24">
        <f>B187-K187</f>
        <v/>
      </c>
      <c r="M187" s="24">
        <f>2*Subsurface_Inputs!$C$34*F187/Subsurface_Inputs!$C$35*1000000</f>
        <v/>
      </c>
      <c r="N187" s="24">
        <f>2*Subsurface_Inputs!$C$34*I187/Subsurface_Inputs!$C$35*1000000</f>
        <v/>
      </c>
      <c r="O187" s="24">
        <f>2*Subsurface_Inputs!$C$34*K187/Subsurface_Inputs!$C$35*1000000</f>
        <v/>
      </c>
      <c r="P187" s="24">
        <f>Subsurface_Inputs!$C$37-2*Subsurface_Inputs!$C$36*(F187/1000)</f>
        <v/>
      </c>
      <c r="Q187" s="24">
        <f>Subsurface_Inputs!$C$38+Subsurface_Inputs!$C$39*H187-2*Subsurface_Inputs!$C$36*(I187/1000)</f>
        <v/>
      </c>
      <c r="R187" s="24">
        <f>Subsurface_Inputs!$C$40-2*Subsurface_Inputs!$C$36*(K187/1000)-Subsurface_Inputs!$C$41*ABS(L187-AVERAGE($L$2:$L$242))</f>
        <v/>
      </c>
      <c r="S187" s="24">
        <f>K187-AVERAGE($K$2:$K$242)</f>
        <v/>
      </c>
      <c r="T187" s="24">
        <f>K187/F187</f>
        <v/>
      </c>
      <c r="U187" s="25">
        <f>IF(H187&gt;=Subsurface_Inputs!$C$42,"Lens visible","Weak/no lens")</f>
        <v/>
      </c>
      <c r="V187" s="25">
        <f>IF(R187&gt;=W187,"Likely visible","Weak")</f>
        <v/>
      </c>
      <c r="W187" s="24">
        <f>Subsurface_Inputs!$C$43</f>
        <v/>
      </c>
      <c r="X187" s="24">
        <f>Q187-W187</f>
        <v/>
      </c>
      <c r="Y187" s="24">
        <f>R187-W187</f>
        <v/>
      </c>
      <c r="Z187" s="24">
        <f>MAX(Q187,R187)-W187</f>
        <v/>
      </c>
      <c r="AA187" s="24" t="n">
        <v>0</v>
      </c>
    </row>
    <row r="188">
      <c r="A188" s="24">
        <f>Model_Data!A188</f>
        <v/>
      </c>
      <c r="B188" s="24">
        <f>Model_Data!Y188</f>
        <v/>
      </c>
      <c r="C188" s="24">
        <f>Model_Data!X188</f>
        <v/>
      </c>
      <c r="D188" s="24">
        <f>Model_Data!B188</f>
        <v/>
      </c>
      <c r="E188" s="24">
        <f>Inputs!$C$6</f>
        <v/>
      </c>
      <c r="F188" s="24">
        <f>Subsurface_Inputs!$C$5+Subsurface_Inputs!$C$6*SIN(2*PI()*(A188+Subsurface_Inputs!$C$7)/Subsurface_Inputs!$C$8)+Subsurface_Inputs!$C$9*COS(2*PI()*A188/Subsurface_Inputs!$C$10)+Subsurface_Inputs!$C$11*(B188-AVERAGE($B$2:$B$242))</f>
        <v/>
      </c>
      <c r="G188" s="24">
        <f>B188-F188</f>
        <v/>
      </c>
      <c r="H188" s="24">
        <f>MIN(1,MAX(0,Subsurface_Inputs!$C$13*EXP(-0.5*((A188-Subsurface_Inputs!$C$14)/Subsurface_Inputs!$C$15)^2)+Subsurface_Inputs!$C$16*EXP(-0.5*((A188-Subsurface_Inputs!$C$17)/Subsurface_Inputs!$C$18)^2)))</f>
        <v/>
      </c>
      <c r="I188" s="24">
        <f>Subsurface_Inputs!$C$19+Subsurface_Inputs!$C$20*SIN(2*PI()*(A188-Subsurface_Inputs!$C$21)/Subsurface_Inputs!$C$22)-Subsurface_Inputs!$C$23*H188</f>
        <v/>
      </c>
      <c r="J188" s="24">
        <f>B188-I188</f>
        <v/>
      </c>
      <c r="K188" s="24">
        <f>Subsurface_Inputs!$C$25+Subsurface_Inputs!$C$26*SIN(2*PI()*(A188+Subsurface_Inputs!$C$27)/Subsurface_Inputs!$C$28)+Subsurface_Inputs!$C$29*COS(2*PI()*(A188-Subsurface_Inputs!$C$30)/Subsurface_Inputs!$C$31)-Subsurface_Inputs!$C$32*(B188-AVERAGE($B$2:$B$242))</f>
        <v/>
      </c>
      <c r="L188" s="24">
        <f>B188-K188</f>
        <v/>
      </c>
      <c r="M188" s="24">
        <f>2*Subsurface_Inputs!$C$34*F188/Subsurface_Inputs!$C$35*1000000</f>
        <v/>
      </c>
      <c r="N188" s="24">
        <f>2*Subsurface_Inputs!$C$34*I188/Subsurface_Inputs!$C$35*1000000</f>
        <v/>
      </c>
      <c r="O188" s="24">
        <f>2*Subsurface_Inputs!$C$34*K188/Subsurface_Inputs!$C$35*1000000</f>
        <v/>
      </c>
      <c r="P188" s="24">
        <f>Subsurface_Inputs!$C$37-2*Subsurface_Inputs!$C$36*(F188/1000)</f>
        <v/>
      </c>
      <c r="Q188" s="24">
        <f>Subsurface_Inputs!$C$38+Subsurface_Inputs!$C$39*H188-2*Subsurface_Inputs!$C$36*(I188/1000)</f>
        <v/>
      </c>
      <c r="R188" s="24">
        <f>Subsurface_Inputs!$C$40-2*Subsurface_Inputs!$C$36*(K188/1000)-Subsurface_Inputs!$C$41*ABS(L188-AVERAGE($L$2:$L$242))</f>
        <v/>
      </c>
      <c r="S188" s="24">
        <f>K188-AVERAGE($K$2:$K$242)</f>
        <v/>
      </c>
      <c r="T188" s="24">
        <f>K188/F188</f>
        <v/>
      </c>
      <c r="U188" s="25">
        <f>IF(H188&gt;=Subsurface_Inputs!$C$42,"Lens visible","Weak/no lens")</f>
        <v/>
      </c>
      <c r="V188" s="25">
        <f>IF(R188&gt;=W188,"Likely visible","Weak")</f>
        <v/>
      </c>
      <c r="W188" s="24">
        <f>Subsurface_Inputs!$C$43</f>
        <v/>
      </c>
      <c r="X188" s="24">
        <f>Q188-W188</f>
        <v/>
      </c>
      <c r="Y188" s="24">
        <f>R188-W188</f>
        <v/>
      </c>
      <c r="Z188" s="24">
        <f>MAX(Q188,R188)-W188</f>
        <v/>
      </c>
      <c r="AA188" s="24" t="n">
        <v>0</v>
      </c>
    </row>
    <row r="189">
      <c r="A189" s="24">
        <f>Model_Data!A189</f>
        <v/>
      </c>
      <c r="B189" s="24">
        <f>Model_Data!Y189</f>
        <v/>
      </c>
      <c r="C189" s="24">
        <f>Model_Data!X189</f>
        <v/>
      </c>
      <c r="D189" s="24">
        <f>Model_Data!B189</f>
        <v/>
      </c>
      <c r="E189" s="24">
        <f>Inputs!$C$6</f>
        <v/>
      </c>
      <c r="F189" s="24">
        <f>Subsurface_Inputs!$C$5+Subsurface_Inputs!$C$6*SIN(2*PI()*(A189+Subsurface_Inputs!$C$7)/Subsurface_Inputs!$C$8)+Subsurface_Inputs!$C$9*COS(2*PI()*A189/Subsurface_Inputs!$C$10)+Subsurface_Inputs!$C$11*(B189-AVERAGE($B$2:$B$242))</f>
        <v/>
      </c>
      <c r="G189" s="24">
        <f>B189-F189</f>
        <v/>
      </c>
      <c r="H189" s="24">
        <f>MIN(1,MAX(0,Subsurface_Inputs!$C$13*EXP(-0.5*((A189-Subsurface_Inputs!$C$14)/Subsurface_Inputs!$C$15)^2)+Subsurface_Inputs!$C$16*EXP(-0.5*((A189-Subsurface_Inputs!$C$17)/Subsurface_Inputs!$C$18)^2)))</f>
        <v/>
      </c>
      <c r="I189" s="24">
        <f>Subsurface_Inputs!$C$19+Subsurface_Inputs!$C$20*SIN(2*PI()*(A189-Subsurface_Inputs!$C$21)/Subsurface_Inputs!$C$22)-Subsurface_Inputs!$C$23*H189</f>
        <v/>
      </c>
      <c r="J189" s="24">
        <f>B189-I189</f>
        <v/>
      </c>
      <c r="K189" s="24">
        <f>Subsurface_Inputs!$C$25+Subsurface_Inputs!$C$26*SIN(2*PI()*(A189+Subsurface_Inputs!$C$27)/Subsurface_Inputs!$C$28)+Subsurface_Inputs!$C$29*COS(2*PI()*(A189-Subsurface_Inputs!$C$30)/Subsurface_Inputs!$C$31)-Subsurface_Inputs!$C$32*(B189-AVERAGE($B$2:$B$242))</f>
        <v/>
      </c>
      <c r="L189" s="24">
        <f>B189-K189</f>
        <v/>
      </c>
      <c r="M189" s="24">
        <f>2*Subsurface_Inputs!$C$34*F189/Subsurface_Inputs!$C$35*1000000</f>
        <v/>
      </c>
      <c r="N189" s="24">
        <f>2*Subsurface_Inputs!$C$34*I189/Subsurface_Inputs!$C$35*1000000</f>
        <v/>
      </c>
      <c r="O189" s="24">
        <f>2*Subsurface_Inputs!$C$34*K189/Subsurface_Inputs!$C$35*1000000</f>
        <v/>
      </c>
      <c r="P189" s="24">
        <f>Subsurface_Inputs!$C$37-2*Subsurface_Inputs!$C$36*(F189/1000)</f>
        <v/>
      </c>
      <c r="Q189" s="24">
        <f>Subsurface_Inputs!$C$38+Subsurface_Inputs!$C$39*H189-2*Subsurface_Inputs!$C$36*(I189/1000)</f>
        <v/>
      </c>
      <c r="R189" s="24">
        <f>Subsurface_Inputs!$C$40-2*Subsurface_Inputs!$C$36*(K189/1000)-Subsurface_Inputs!$C$41*ABS(L189-AVERAGE($L$2:$L$242))</f>
        <v/>
      </c>
      <c r="S189" s="24">
        <f>K189-AVERAGE($K$2:$K$242)</f>
        <v/>
      </c>
      <c r="T189" s="24">
        <f>K189/F189</f>
        <v/>
      </c>
      <c r="U189" s="25">
        <f>IF(H189&gt;=Subsurface_Inputs!$C$42,"Lens visible","Weak/no lens")</f>
        <v/>
      </c>
      <c r="V189" s="25">
        <f>IF(R189&gt;=W189,"Likely visible","Weak")</f>
        <v/>
      </c>
      <c r="W189" s="24">
        <f>Subsurface_Inputs!$C$43</f>
        <v/>
      </c>
      <c r="X189" s="24">
        <f>Q189-W189</f>
        <v/>
      </c>
      <c r="Y189" s="24">
        <f>R189-W189</f>
        <v/>
      </c>
      <c r="Z189" s="24">
        <f>MAX(Q189,R189)-W189</f>
        <v/>
      </c>
      <c r="AA189" s="24" t="n">
        <v>0</v>
      </c>
    </row>
    <row r="190">
      <c r="A190" s="24">
        <f>Model_Data!A190</f>
        <v/>
      </c>
      <c r="B190" s="24">
        <f>Model_Data!Y190</f>
        <v/>
      </c>
      <c r="C190" s="24">
        <f>Model_Data!X190</f>
        <v/>
      </c>
      <c r="D190" s="24">
        <f>Model_Data!B190</f>
        <v/>
      </c>
      <c r="E190" s="24">
        <f>Inputs!$C$6</f>
        <v/>
      </c>
      <c r="F190" s="24">
        <f>Subsurface_Inputs!$C$5+Subsurface_Inputs!$C$6*SIN(2*PI()*(A190+Subsurface_Inputs!$C$7)/Subsurface_Inputs!$C$8)+Subsurface_Inputs!$C$9*COS(2*PI()*A190/Subsurface_Inputs!$C$10)+Subsurface_Inputs!$C$11*(B190-AVERAGE($B$2:$B$242))</f>
        <v/>
      </c>
      <c r="G190" s="24">
        <f>B190-F190</f>
        <v/>
      </c>
      <c r="H190" s="24">
        <f>MIN(1,MAX(0,Subsurface_Inputs!$C$13*EXP(-0.5*((A190-Subsurface_Inputs!$C$14)/Subsurface_Inputs!$C$15)^2)+Subsurface_Inputs!$C$16*EXP(-0.5*((A190-Subsurface_Inputs!$C$17)/Subsurface_Inputs!$C$18)^2)))</f>
        <v/>
      </c>
      <c r="I190" s="24">
        <f>Subsurface_Inputs!$C$19+Subsurface_Inputs!$C$20*SIN(2*PI()*(A190-Subsurface_Inputs!$C$21)/Subsurface_Inputs!$C$22)-Subsurface_Inputs!$C$23*H190</f>
        <v/>
      </c>
      <c r="J190" s="24">
        <f>B190-I190</f>
        <v/>
      </c>
      <c r="K190" s="24">
        <f>Subsurface_Inputs!$C$25+Subsurface_Inputs!$C$26*SIN(2*PI()*(A190+Subsurface_Inputs!$C$27)/Subsurface_Inputs!$C$28)+Subsurface_Inputs!$C$29*COS(2*PI()*(A190-Subsurface_Inputs!$C$30)/Subsurface_Inputs!$C$31)-Subsurface_Inputs!$C$32*(B190-AVERAGE($B$2:$B$242))</f>
        <v/>
      </c>
      <c r="L190" s="24">
        <f>B190-K190</f>
        <v/>
      </c>
      <c r="M190" s="24">
        <f>2*Subsurface_Inputs!$C$34*F190/Subsurface_Inputs!$C$35*1000000</f>
        <v/>
      </c>
      <c r="N190" s="24">
        <f>2*Subsurface_Inputs!$C$34*I190/Subsurface_Inputs!$C$35*1000000</f>
        <v/>
      </c>
      <c r="O190" s="24">
        <f>2*Subsurface_Inputs!$C$34*K190/Subsurface_Inputs!$C$35*1000000</f>
        <v/>
      </c>
      <c r="P190" s="24">
        <f>Subsurface_Inputs!$C$37-2*Subsurface_Inputs!$C$36*(F190/1000)</f>
        <v/>
      </c>
      <c r="Q190" s="24">
        <f>Subsurface_Inputs!$C$38+Subsurface_Inputs!$C$39*H190-2*Subsurface_Inputs!$C$36*(I190/1000)</f>
        <v/>
      </c>
      <c r="R190" s="24">
        <f>Subsurface_Inputs!$C$40-2*Subsurface_Inputs!$C$36*(K190/1000)-Subsurface_Inputs!$C$41*ABS(L190-AVERAGE($L$2:$L$242))</f>
        <v/>
      </c>
      <c r="S190" s="24">
        <f>K190-AVERAGE($K$2:$K$242)</f>
        <v/>
      </c>
      <c r="T190" s="24">
        <f>K190/F190</f>
        <v/>
      </c>
      <c r="U190" s="25">
        <f>IF(H190&gt;=Subsurface_Inputs!$C$42,"Lens visible","Weak/no lens")</f>
        <v/>
      </c>
      <c r="V190" s="25">
        <f>IF(R190&gt;=W190,"Likely visible","Weak")</f>
        <v/>
      </c>
      <c r="W190" s="24">
        <f>Subsurface_Inputs!$C$43</f>
        <v/>
      </c>
      <c r="X190" s="24">
        <f>Q190-W190</f>
        <v/>
      </c>
      <c r="Y190" s="24">
        <f>R190-W190</f>
        <v/>
      </c>
      <c r="Z190" s="24">
        <f>MAX(Q190,R190)-W190</f>
        <v/>
      </c>
      <c r="AA190" s="24" t="n">
        <v>0</v>
      </c>
    </row>
    <row r="191">
      <c r="A191" s="24">
        <f>Model_Data!A191</f>
        <v/>
      </c>
      <c r="B191" s="24">
        <f>Model_Data!Y191</f>
        <v/>
      </c>
      <c r="C191" s="24">
        <f>Model_Data!X191</f>
        <v/>
      </c>
      <c r="D191" s="24">
        <f>Model_Data!B191</f>
        <v/>
      </c>
      <c r="E191" s="24">
        <f>Inputs!$C$6</f>
        <v/>
      </c>
      <c r="F191" s="24">
        <f>Subsurface_Inputs!$C$5+Subsurface_Inputs!$C$6*SIN(2*PI()*(A191+Subsurface_Inputs!$C$7)/Subsurface_Inputs!$C$8)+Subsurface_Inputs!$C$9*COS(2*PI()*A191/Subsurface_Inputs!$C$10)+Subsurface_Inputs!$C$11*(B191-AVERAGE($B$2:$B$242))</f>
        <v/>
      </c>
      <c r="G191" s="24">
        <f>B191-F191</f>
        <v/>
      </c>
      <c r="H191" s="24">
        <f>MIN(1,MAX(0,Subsurface_Inputs!$C$13*EXP(-0.5*((A191-Subsurface_Inputs!$C$14)/Subsurface_Inputs!$C$15)^2)+Subsurface_Inputs!$C$16*EXP(-0.5*((A191-Subsurface_Inputs!$C$17)/Subsurface_Inputs!$C$18)^2)))</f>
        <v/>
      </c>
      <c r="I191" s="24">
        <f>Subsurface_Inputs!$C$19+Subsurface_Inputs!$C$20*SIN(2*PI()*(A191-Subsurface_Inputs!$C$21)/Subsurface_Inputs!$C$22)-Subsurface_Inputs!$C$23*H191</f>
        <v/>
      </c>
      <c r="J191" s="24">
        <f>B191-I191</f>
        <v/>
      </c>
      <c r="K191" s="24">
        <f>Subsurface_Inputs!$C$25+Subsurface_Inputs!$C$26*SIN(2*PI()*(A191+Subsurface_Inputs!$C$27)/Subsurface_Inputs!$C$28)+Subsurface_Inputs!$C$29*COS(2*PI()*(A191-Subsurface_Inputs!$C$30)/Subsurface_Inputs!$C$31)-Subsurface_Inputs!$C$32*(B191-AVERAGE($B$2:$B$242))</f>
        <v/>
      </c>
      <c r="L191" s="24">
        <f>B191-K191</f>
        <v/>
      </c>
      <c r="M191" s="24">
        <f>2*Subsurface_Inputs!$C$34*F191/Subsurface_Inputs!$C$35*1000000</f>
        <v/>
      </c>
      <c r="N191" s="24">
        <f>2*Subsurface_Inputs!$C$34*I191/Subsurface_Inputs!$C$35*1000000</f>
        <v/>
      </c>
      <c r="O191" s="24">
        <f>2*Subsurface_Inputs!$C$34*K191/Subsurface_Inputs!$C$35*1000000</f>
        <v/>
      </c>
      <c r="P191" s="24">
        <f>Subsurface_Inputs!$C$37-2*Subsurface_Inputs!$C$36*(F191/1000)</f>
        <v/>
      </c>
      <c r="Q191" s="24">
        <f>Subsurface_Inputs!$C$38+Subsurface_Inputs!$C$39*H191-2*Subsurface_Inputs!$C$36*(I191/1000)</f>
        <v/>
      </c>
      <c r="R191" s="24">
        <f>Subsurface_Inputs!$C$40-2*Subsurface_Inputs!$C$36*(K191/1000)-Subsurface_Inputs!$C$41*ABS(L191-AVERAGE($L$2:$L$242))</f>
        <v/>
      </c>
      <c r="S191" s="24">
        <f>K191-AVERAGE($K$2:$K$242)</f>
        <v/>
      </c>
      <c r="T191" s="24">
        <f>K191/F191</f>
        <v/>
      </c>
      <c r="U191" s="25">
        <f>IF(H191&gt;=Subsurface_Inputs!$C$42,"Lens visible","Weak/no lens")</f>
        <v/>
      </c>
      <c r="V191" s="25">
        <f>IF(R191&gt;=W191,"Likely visible","Weak")</f>
        <v/>
      </c>
      <c r="W191" s="24">
        <f>Subsurface_Inputs!$C$43</f>
        <v/>
      </c>
      <c r="X191" s="24">
        <f>Q191-W191</f>
        <v/>
      </c>
      <c r="Y191" s="24">
        <f>R191-W191</f>
        <v/>
      </c>
      <c r="Z191" s="24">
        <f>MAX(Q191,R191)-W191</f>
        <v/>
      </c>
      <c r="AA191" s="24" t="n">
        <v>0</v>
      </c>
    </row>
    <row r="192">
      <c r="A192" s="24">
        <f>Model_Data!A192</f>
        <v/>
      </c>
      <c r="B192" s="24">
        <f>Model_Data!Y192</f>
        <v/>
      </c>
      <c r="C192" s="24">
        <f>Model_Data!X192</f>
        <v/>
      </c>
      <c r="D192" s="24">
        <f>Model_Data!B192</f>
        <v/>
      </c>
      <c r="E192" s="24">
        <f>Inputs!$C$6</f>
        <v/>
      </c>
      <c r="F192" s="24">
        <f>Subsurface_Inputs!$C$5+Subsurface_Inputs!$C$6*SIN(2*PI()*(A192+Subsurface_Inputs!$C$7)/Subsurface_Inputs!$C$8)+Subsurface_Inputs!$C$9*COS(2*PI()*A192/Subsurface_Inputs!$C$10)+Subsurface_Inputs!$C$11*(B192-AVERAGE($B$2:$B$242))</f>
        <v/>
      </c>
      <c r="G192" s="24">
        <f>B192-F192</f>
        <v/>
      </c>
      <c r="H192" s="24">
        <f>MIN(1,MAX(0,Subsurface_Inputs!$C$13*EXP(-0.5*((A192-Subsurface_Inputs!$C$14)/Subsurface_Inputs!$C$15)^2)+Subsurface_Inputs!$C$16*EXP(-0.5*((A192-Subsurface_Inputs!$C$17)/Subsurface_Inputs!$C$18)^2)))</f>
        <v/>
      </c>
      <c r="I192" s="24">
        <f>Subsurface_Inputs!$C$19+Subsurface_Inputs!$C$20*SIN(2*PI()*(A192-Subsurface_Inputs!$C$21)/Subsurface_Inputs!$C$22)-Subsurface_Inputs!$C$23*H192</f>
        <v/>
      </c>
      <c r="J192" s="24">
        <f>B192-I192</f>
        <v/>
      </c>
      <c r="K192" s="24">
        <f>Subsurface_Inputs!$C$25+Subsurface_Inputs!$C$26*SIN(2*PI()*(A192+Subsurface_Inputs!$C$27)/Subsurface_Inputs!$C$28)+Subsurface_Inputs!$C$29*COS(2*PI()*(A192-Subsurface_Inputs!$C$30)/Subsurface_Inputs!$C$31)-Subsurface_Inputs!$C$32*(B192-AVERAGE($B$2:$B$242))</f>
        <v/>
      </c>
      <c r="L192" s="24">
        <f>B192-K192</f>
        <v/>
      </c>
      <c r="M192" s="24">
        <f>2*Subsurface_Inputs!$C$34*F192/Subsurface_Inputs!$C$35*1000000</f>
        <v/>
      </c>
      <c r="N192" s="24">
        <f>2*Subsurface_Inputs!$C$34*I192/Subsurface_Inputs!$C$35*1000000</f>
        <v/>
      </c>
      <c r="O192" s="24">
        <f>2*Subsurface_Inputs!$C$34*K192/Subsurface_Inputs!$C$35*1000000</f>
        <v/>
      </c>
      <c r="P192" s="24">
        <f>Subsurface_Inputs!$C$37-2*Subsurface_Inputs!$C$36*(F192/1000)</f>
        <v/>
      </c>
      <c r="Q192" s="24">
        <f>Subsurface_Inputs!$C$38+Subsurface_Inputs!$C$39*H192-2*Subsurface_Inputs!$C$36*(I192/1000)</f>
        <v/>
      </c>
      <c r="R192" s="24">
        <f>Subsurface_Inputs!$C$40-2*Subsurface_Inputs!$C$36*(K192/1000)-Subsurface_Inputs!$C$41*ABS(L192-AVERAGE($L$2:$L$242))</f>
        <v/>
      </c>
      <c r="S192" s="24">
        <f>K192-AVERAGE($K$2:$K$242)</f>
        <v/>
      </c>
      <c r="T192" s="24">
        <f>K192/F192</f>
        <v/>
      </c>
      <c r="U192" s="25">
        <f>IF(H192&gt;=Subsurface_Inputs!$C$42,"Lens visible","Weak/no lens")</f>
        <v/>
      </c>
      <c r="V192" s="25">
        <f>IF(R192&gt;=W192,"Likely visible","Weak")</f>
        <v/>
      </c>
      <c r="W192" s="24">
        <f>Subsurface_Inputs!$C$43</f>
        <v/>
      </c>
      <c r="X192" s="24">
        <f>Q192-W192</f>
        <v/>
      </c>
      <c r="Y192" s="24">
        <f>R192-W192</f>
        <v/>
      </c>
      <c r="Z192" s="24">
        <f>MAX(Q192,R192)-W192</f>
        <v/>
      </c>
      <c r="AA192" s="24" t="n">
        <v>0</v>
      </c>
    </row>
    <row r="193">
      <c r="A193" s="24">
        <f>Model_Data!A193</f>
        <v/>
      </c>
      <c r="B193" s="24">
        <f>Model_Data!Y193</f>
        <v/>
      </c>
      <c r="C193" s="24">
        <f>Model_Data!X193</f>
        <v/>
      </c>
      <c r="D193" s="24">
        <f>Model_Data!B193</f>
        <v/>
      </c>
      <c r="E193" s="24">
        <f>Inputs!$C$6</f>
        <v/>
      </c>
      <c r="F193" s="24">
        <f>Subsurface_Inputs!$C$5+Subsurface_Inputs!$C$6*SIN(2*PI()*(A193+Subsurface_Inputs!$C$7)/Subsurface_Inputs!$C$8)+Subsurface_Inputs!$C$9*COS(2*PI()*A193/Subsurface_Inputs!$C$10)+Subsurface_Inputs!$C$11*(B193-AVERAGE($B$2:$B$242))</f>
        <v/>
      </c>
      <c r="G193" s="24">
        <f>B193-F193</f>
        <v/>
      </c>
      <c r="H193" s="24">
        <f>MIN(1,MAX(0,Subsurface_Inputs!$C$13*EXP(-0.5*((A193-Subsurface_Inputs!$C$14)/Subsurface_Inputs!$C$15)^2)+Subsurface_Inputs!$C$16*EXP(-0.5*((A193-Subsurface_Inputs!$C$17)/Subsurface_Inputs!$C$18)^2)))</f>
        <v/>
      </c>
      <c r="I193" s="24">
        <f>Subsurface_Inputs!$C$19+Subsurface_Inputs!$C$20*SIN(2*PI()*(A193-Subsurface_Inputs!$C$21)/Subsurface_Inputs!$C$22)-Subsurface_Inputs!$C$23*H193</f>
        <v/>
      </c>
      <c r="J193" s="24">
        <f>B193-I193</f>
        <v/>
      </c>
      <c r="K193" s="24">
        <f>Subsurface_Inputs!$C$25+Subsurface_Inputs!$C$26*SIN(2*PI()*(A193+Subsurface_Inputs!$C$27)/Subsurface_Inputs!$C$28)+Subsurface_Inputs!$C$29*COS(2*PI()*(A193-Subsurface_Inputs!$C$30)/Subsurface_Inputs!$C$31)-Subsurface_Inputs!$C$32*(B193-AVERAGE($B$2:$B$242))</f>
        <v/>
      </c>
      <c r="L193" s="24">
        <f>B193-K193</f>
        <v/>
      </c>
      <c r="M193" s="24">
        <f>2*Subsurface_Inputs!$C$34*F193/Subsurface_Inputs!$C$35*1000000</f>
        <v/>
      </c>
      <c r="N193" s="24">
        <f>2*Subsurface_Inputs!$C$34*I193/Subsurface_Inputs!$C$35*1000000</f>
        <v/>
      </c>
      <c r="O193" s="24">
        <f>2*Subsurface_Inputs!$C$34*K193/Subsurface_Inputs!$C$35*1000000</f>
        <v/>
      </c>
      <c r="P193" s="24">
        <f>Subsurface_Inputs!$C$37-2*Subsurface_Inputs!$C$36*(F193/1000)</f>
        <v/>
      </c>
      <c r="Q193" s="24">
        <f>Subsurface_Inputs!$C$38+Subsurface_Inputs!$C$39*H193-2*Subsurface_Inputs!$C$36*(I193/1000)</f>
        <v/>
      </c>
      <c r="R193" s="24">
        <f>Subsurface_Inputs!$C$40-2*Subsurface_Inputs!$C$36*(K193/1000)-Subsurface_Inputs!$C$41*ABS(L193-AVERAGE($L$2:$L$242))</f>
        <v/>
      </c>
      <c r="S193" s="24">
        <f>K193-AVERAGE($K$2:$K$242)</f>
        <v/>
      </c>
      <c r="T193" s="24">
        <f>K193/F193</f>
        <v/>
      </c>
      <c r="U193" s="25">
        <f>IF(H193&gt;=Subsurface_Inputs!$C$42,"Lens visible","Weak/no lens")</f>
        <v/>
      </c>
      <c r="V193" s="25">
        <f>IF(R193&gt;=W193,"Likely visible","Weak")</f>
        <v/>
      </c>
      <c r="W193" s="24">
        <f>Subsurface_Inputs!$C$43</f>
        <v/>
      </c>
      <c r="X193" s="24">
        <f>Q193-W193</f>
        <v/>
      </c>
      <c r="Y193" s="24">
        <f>R193-W193</f>
        <v/>
      </c>
      <c r="Z193" s="24">
        <f>MAX(Q193,R193)-W193</f>
        <v/>
      </c>
      <c r="AA193" s="24" t="n">
        <v>0</v>
      </c>
    </row>
    <row r="194">
      <c r="A194" s="24">
        <f>Model_Data!A194</f>
        <v/>
      </c>
      <c r="B194" s="24">
        <f>Model_Data!Y194</f>
        <v/>
      </c>
      <c r="C194" s="24">
        <f>Model_Data!X194</f>
        <v/>
      </c>
      <c r="D194" s="24">
        <f>Model_Data!B194</f>
        <v/>
      </c>
      <c r="E194" s="24">
        <f>Inputs!$C$6</f>
        <v/>
      </c>
      <c r="F194" s="24">
        <f>Subsurface_Inputs!$C$5+Subsurface_Inputs!$C$6*SIN(2*PI()*(A194+Subsurface_Inputs!$C$7)/Subsurface_Inputs!$C$8)+Subsurface_Inputs!$C$9*COS(2*PI()*A194/Subsurface_Inputs!$C$10)+Subsurface_Inputs!$C$11*(B194-AVERAGE($B$2:$B$242))</f>
        <v/>
      </c>
      <c r="G194" s="24">
        <f>B194-F194</f>
        <v/>
      </c>
      <c r="H194" s="24">
        <f>MIN(1,MAX(0,Subsurface_Inputs!$C$13*EXP(-0.5*((A194-Subsurface_Inputs!$C$14)/Subsurface_Inputs!$C$15)^2)+Subsurface_Inputs!$C$16*EXP(-0.5*((A194-Subsurface_Inputs!$C$17)/Subsurface_Inputs!$C$18)^2)))</f>
        <v/>
      </c>
      <c r="I194" s="24">
        <f>Subsurface_Inputs!$C$19+Subsurface_Inputs!$C$20*SIN(2*PI()*(A194-Subsurface_Inputs!$C$21)/Subsurface_Inputs!$C$22)-Subsurface_Inputs!$C$23*H194</f>
        <v/>
      </c>
      <c r="J194" s="24">
        <f>B194-I194</f>
        <v/>
      </c>
      <c r="K194" s="24">
        <f>Subsurface_Inputs!$C$25+Subsurface_Inputs!$C$26*SIN(2*PI()*(A194+Subsurface_Inputs!$C$27)/Subsurface_Inputs!$C$28)+Subsurface_Inputs!$C$29*COS(2*PI()*(A194-Subsurface_Inputs!$C$30)/Subsurface_Inputs!$C$31)-Subsurface_Inputs!$C$32*(B194-AVERAGE($B$2:$B$242))</f>
        <v/>
      </c>
      <c r="L194" s="24">
        <f>B194-K194</f>
        <v/>
      </c>
      <c r="M194" s="24">
        <f>2*Subsurface_Inputs!$C$34*F194/Subsurface_Inputs!$C$35*1000000</f>
        <v/>
      </c>
      <c r="N194" s="24">
        <f>2*Subsurface_Inputs!$C$34*I194/Subsurface_Inputs!$C$35*1000000</f>
        <v/>
      </c>
      <c r="O194" s="24">
        <f>2*Subsurface_Inputs!$C$34*K194/Subsurface_Inputs!$C$35*1000000</f>
        <v/>
      </c>
      <c r="P194" s="24">
        <f>Subsurface_Inputs!$C$37-2*Subsurface_Inputs!$C$36*(F194/1000)</f>
        <v/>
      </c>
      <c r="Q194" s="24">
        <f>Subsurface_Inputs!$C$38+Subsurface_Inputs!$C$39*H194-2*Subsurface_Inputs!$C$36*(I194/1000)</f>
        <v/>
      </c>
      <c r="R194" s="24">
        <f>Subsurface_Inputs!$C$40-2*Subsurface_Inputs!$C$36*(K194/1000)-Subsurface_Inputs!$C$41*ABS(L194-AVERAGE($L$2:$L$242))</f>
        <v/>
      </c>
      <c r="S194" s="24">
        <f>K194-AVERAGE($K$2:$K$242)</f>
        <v/>
      </c>
      <c r="T194" s="24">
        <f>K194/F194</f>
        <v/>
      </c>
      <c r="U194" s="25">
        <f>IF(H194&gt;=Subsurface_Inputs!$C$42,"Lens visible","Weak/no lens")</f>
        <v/>
      </c>
      <c r="V194" s="25">
        <f>IF(R194&gt;=W194,"Likely visible","Weak")</f>
        <v/>
      </c>
      <c r="W194" s="24">
        <f>Subsurface_Inputs!$C$43</f>
        <v/>
      </c>
      <c r="X194" s="24">
        <f>Q194-W194</f>
        <v/>
      </c>
      <c r="Y194" s="24">
        <f>R194-W194</f>
        <v/>
      </c>
      <c r="Z194" s="24">
        <f>MAX(Q194,R194)-W194</f>
        <v/>
      </c>
      <c r="AA194" s="24" t="n">
        <v>0</v>
      </c>
    </row>
    <row r="195">
      <c r="A195" s="24">
        <f>Model_Data!A195</f>
        <v/>
      </c>
      <c r="B195" s="24">
        <f>Model_Data!Y195</f>
        <v/>
      </c>
      <c r="C195" s="24">
        <f>Model_Data!X195</f>
        <v/>
      </c>
      <c r="D195" s="24">
        <f>Model_Data!B195</f>
        <v/>
      </c>
      <c r="E195" s="24">
        <f>Inputs!$C$6</f>
        <v/>
      </c>
      <c r="F195" s="24">
        <f>Subsurface_Inputs!$C$5+Subsurface_Inputs!$C$6*SIN(2*PI()*(A195+Subsurface_Inputs!$C$7)/Subsurface_Inputs!$C$8)+Subsurface_Inputs!$C$9*COS(2*PI()*A195/Subsurface_Inputs!$C$10)+Subsurface_Inputs!$C$11*(B195-AVERAGE($B$2:$B$242))</f>
        <v/>
      </c>
      <c r="G195" s="24">
        <f>B195-F195</f>
        <v/>
      </c>
      <c r="H195" s="24">
        <f>MIN(1,MAX(0,Subsurface_Inputs!$C$13*EXP(-0.5*((A195-Subsurface_Inputs!$C$14)/Subsurface_Inputs!$C$15)^2)+Subsurface_Inputs!$C$16*EXP(-0.5*((A195-Subsurface_Inputs!$C$17)/Subsurface_Inputs!$C$18)^2)))</f>
        <v/>
      </c>
      <c r="I195" s="24">
        <f>Subsurface_Inputs!$C$19+Subsurface_Inputs!$C$20*SIN(2*PI()*(A195-Subsurface_Inputs!$C$21)/Subsurface_Inputs!$C$22)-Subsurface_Inputs!$C$23*H195</f>
        <v/>
      </c>
      <c r="J195" s="24">
        <f>B195-I195</f>
        <v/>
      </c>
      <c r="K195" s="24">
        <f>Subsurface_Inputs!$C$25+Subsurface_Inputs!$C$26*SIN(2*PI()*(A195+Subsurface_Inputs!$C$27)/Subsurface_Inputs!$C$28)+Subsurface_Inputs!$C$29*COS(2*PI()*(A195-Subsurface_Inputs!$C$30)/Subsurface_Inputs!$C$31)-Subsurface_Inputs!$C$32*(B195-AVERAGE($B$2:$B$242))</f>
        <v/>
      </c>
      <c r="L195" s="24">
        <f>B195-K195</f>
        <v/>
      </c>
      <c r="M195" s="24">
        <f>2*Subsurface_Inputs!$C$34*F195/Subsurface_Inputs!$C$35*1000000</f>
        <v/>
      </c>
      <c r="N195" s="24">
        <f>2*Subsurface_Inputs!$C$34*I195/Subsurface_Inputs!$C$35*1000000</f>
        <v/>
      </c>
      <c r="O195" s="24">
        <f>2*Subsurface_Inputs!$C$34*K195/Subsurface_Inputs!$C$35*1000000</f>
        <v/>
      </c>
      <c r="P195" s="24">
        <f>Subsurface_Inputs!$C$37-2*Subsurface_Inputs!$C$36*(F195/1000)</f>
        <v/>
      </c>
      <c r="Q195" s="24">
        <f>Subsurface_Inputs!$C$38+Subsurface_Inputs!$C$39*H195-2*Subsurface_Inputs!$C$36*(I195/1000)</f>
        <v/>
      </c>
      <c r="R195" s="24">
        <f>Subsurface_Inputs!$C$40-2*Subsurface_Inputs!$C$36*(K195/1000)-Subsurface_Inputs!$C$41*ABS(L195-AVERAGE($L$2:$L$242))</f>
        <v/>
      </c>
      <c r="S195" s="24">
        <f>K195-AVERAGE($K$2:$K$242)</f>
        <v/>
      </c>
      <c r="T195" s="24">
        <f>K195/F195</f>
        <v/>
      </c>
      <c r="U195" s="25">
        <f>IF(H195&gt;=Subsurface_Inputs!$C$42,"Lens visible","Weak/no lens")</f>
        <v/>
      </c>
      <c r="V195" s="25">
        <f>IF(R195&gt;=W195,"Likely visible","Weak")</f>
        <v/>
      </c>
      <c r="W195" s="24">
        <f>Subsurface_Inputs!$C$43</f>
        <v/>
      </c>
      <c r="X195" s="24">
        <f>Q195-W195</f>
        <v/>
      </c>
      <c r="Y195" s="24">
        <f>R195-W195</f>
        <v/>
      </c>
      <c r="Z195" s="24">
        <f>MAX(Q195,R195)-W195</f>
        <v/>
      </c>
      <c r="AA195" s="24" t="n">
        <v>0</v>
      </c>
    </row>
    <row r="196">
      <c r="A196" s="24">
        <f>Model_Data!A196</f>
        <v/>
      </c>
      <c r="B196" s="24">
        <f>Model_Data!Y196</f>
        <v/>
      </c>
      <c r="C196" s="24">
        <f>Model_Data!X196</f>
        <v/>
      </c>
      <c r="D196" s="24">
        <f>Model_Data!B196</f>
        <v/>
      </c>
      <c r="E196" s="24">
        <f>Inputs!$C$6</f>
        <v/>
      </c>
      <c r="F196" s="24">
        <f>Subsurface_Inputs!$C$5+Subsurface_Inputs!$C$6*SIN(2*PI()*(A196+Subsurface_Inputs!$C$7)/Subsurface_Inputs!$C$8)+Subsurface_Inputs!$C$9*COS(2*PI()*A196/Subsurface_Inputs!$C$10)+Subsurface_Inputs!$C$11*(B196-AVERAGE($B$2:$B$242))</f>
        <v/>
      </c>
      <c r="G196" s="24">
        <f>B196-F196</f>
        <v/>
      </c>
      <c r="H196" s="24">
        <f>MIN(1,MAX(0,Subsurface_Inputs!$C$13*EXP(-0.5*((A196-Subsurface_Inputs!$C$14)/Subsurface_Inputs!$C$15)^2)+Subsurface_Inputs!$C$16*EXP(-0.5*((A196-Subsurface_Inputs!$C$17)/Subsurface_Inputs!$C$18)^2)))</f>
        <v/>
      </c>
      <c r="I196" s="24">
        <f>Subsurface_Inputs!$C$19+Subsurface_Inputs!$C$20*SIN(2*PI()*(A196-Subsurface_Inputs!$C$21)/Subsurface_Inputs!$C$22)-Subsurface_Inputs!$C$23*H196</f>
        <v/>
      </c>
      <c r="J196" s="24">
        <f>B196-I196</f>
        <v/>
      </c>
      <c r="K196" s="24">
        <f>Subsurface_Inputs!$C$25+Subsurface_Inputs!$C$26*SIN(2*PI()*(A196+Subsurface_Inputs!$C$27)/Subsurface_Inputs!$C$28)+Subsurface_Inputs!$C$29*COS(2*PI()*(A196-Subsurface_Inputs!$C$30)/Subsurface_Inputs!$C$31)-Subsurface_Inputs!$C$32*(B196-AVERAGE($B$2:$B$242))</f>
        <v/>
      </c>
      <c r="L196" s="24">
        <f>B196-K196</f>
        <v/>
      </c>
      <c r="M196" s="24">
        <f>2*Subsurface_Inputs!$C$34*F196/Subsurface_Inputs!$C$35*1000000</f>
        <v/>
      </c>
      <c r="N196" s="24">
        <f>2*Subsurface_Inputs!$C$34*I196/Subsurface_Inputs!$C$35*1000000</f>
        <v/>
      </c>
      <c r="O196" s="24">
        <f>2*Subsurface_Inputs!$C$34*K196/Subsurface_Inputs!$C$35*1000000</f>
        <v/>
      </c>
      <c r="P196" s="24">
        <f>Subsurface_Inputs!$C$37-2*Subsurface_Inputs!$C$36*(F196/1000)</f>
        <v/>
      </c>
      <c r="Q196" s="24">
        <f>Subsurface_Inputs!$C$38+Subsurface_Inputs!$C$39*H196-2*Subsurface_Inputs!$C$36*(I196/1000)</f>
        <v/>
      </c>
      <c r="R196" s="24">
        <f>Subsurface_Inputs!$C$40-2*Subsurface_Inputs!$C$36*(K196/1000)-Subsurface_Inputs!$C$41*ABS(L196-AVERAGE($L$2:$L$242))</f>
        <v/>
      </c>
      <c r="S196" s="24">
        <f>K196-AVERAGE($K$2:$K$242)</f>
        <v/>
      </c>
      <c r="T196" s="24">
        <f>K196/F196</f>
        <v/>
      </c>
      <c r="U196" s="25">
        <f>IF(H196&gt;=Subsurface_Inputs!$C$42,"Lens visible","Weak/no lens")</f>
        <v/>
      </c>
      <c r="V196" s="25">
        <f>IF(R196&gt;=W196,"Likely visible","Weak")</f>
        <v/>
      </c>
      <c r="W196" s="24">
        <f>Subsurface_Inputs!$C$43</f>
        <v/>
      </c>
      <c r="X196" s="24">
        <f>Q196-W196</f>
        <v/>
      </c>
      <c r="Y196" s="24">
        <f>R196-W196</f>
        <v/>
      </c>
      <c r="Z196" s="24">
        <f>MAX(Q196,R196)-W196</f>
        <v/>
      </c>
      <c r="AA196" s="24" t="n">
        <v>0</v>
      </c>
    </row>
    <row r="197">
      <c r="A197" s="24">
        <f>Model_Data!A197</f>
        <v/>
      </c>
      <c r="B197" s="24">
        <f>Model_Data!Y197</f>
        <v/>
      </c>
      <c r="C197" s="24">
        <f>Model_Data!X197</f>
        <v/>
      </c>
      <c r="D197" s="24">
        <f>Model_Data!B197</f>
        <v/>
      </c>
      <c r="E197" s="24">
        <f>Inputs!$C$6</f>
        <v/>
      </c>
      <c r="F197" s="24">
        <f>Subsurface_Inputs!$C$5+Subsurface_Inputs!$C$6*SIN(2*PI()*(A197+Subsurface_Inputs!$C$7)/Subsurface_Inputs!$C$8)+Subsurface_Inputs!$C$9*COS(2*PI()*A197/Subsurface_Inputs!$C$10)+Subsurface_Inputs!$C$11*(B197-AVERAGE($B$2:$B$242))</f>
        <v/>
      </c>
      <c r="G197" s="24">
        <f>B197-F197</f>
        <v/>
      </c>
      <c r="H197" s="24">
        <f>MIN(1,MAX(0,Subsurface_Inputs!$C$13*EXP(-0.5*((A197-Subsurface_Inputs!$C$14)/Subsurface_Inputs!$C$15)^2)+Subsurface_Inputs!$C$16*EXP(-0.5*((A197-Subsurface_Inputs!$C$17)/Subsurface_Inputs!$C$18)^2)))</f>
        <v/>
      </c>
      <c r="I197" s="24">
        <f>Subsurface_Inputs!$C$19+Subsurface_Inputs!$C$20*SIN(2*PI()*(A197-Subsurface_Inputs!$C$21)/Subsurface_Inputs!$C$22)-Subsurface_Inputs!$C$23*H197</f>
        <v/>
      </c>
      <c r="J197" s="24">
        <f>B197-I197</f>
        <v/>
      </c>
      <c r="K197" s="24">
        <f>Subsurface_Inputs!$C$25+Subsurface_Inputs!$C$26*SIN(2*PI()*(A197+Subsurface_Inputs!$C$27)/Subsurface_Inputs!$C$28)+Subsurface_Inputs!$C$29*COS(2*PI()*(A197-Subsurface_Inputs!$C$30)/Subsurface_Inputs!$C$31)-Subsurface_Inputs!$C$32*(B197-AVERAGE($B$2:$B$242))</f>
        <v/>
      </c>
      <c r="L197" s="24">
        <f>B197-K197</f>
        <v/>
      </c>
      <c r="M197" s="24">
        <f>2*Subsurface_Inputs!$C$34*F197/Subsurface_Inputs!$C$35*1000000</f>
        <v/>
      </c>
      <c r="N197" s="24">
        <f>2*Subsurface_Inputs!$C$34*I197/Subsurface_Inputs!$C$35*1000000</f>
        <v/>
      </c>
      <c r="O197" s="24">
        <f>2*Subsurface_Inputs!$C$34*K197/Subsurface_Inputs!$C$35*1000000</f>
        <v/>
      </c>
      <c r="P197" s="24">
        <f>Subsurface_Inputs!$C$37-2*Subsurface_Inputs!$C$36*(F197/1000)</f>
        <v/>
      </c>
      <c r="Q197" s="24">
        <f>Subsurface_Inputs!$C$38+Subsurface_Inputs!$C$39*H197-2*Subsurface_Inputs!$C$36*(I197/1000)</f>
        <v/>
      </c>
      <c r="R197" s="24">
        <f>Subsurface_Inputs!$C$40-2*Subsurface_Inputs!$C$36*(K197/1000)-Subsurface_Inputs!$C$41*ABS(L197-AVERAGE($L$2:$L$242))</f>
        <v/>
      </c>
      <c r="S197" s="24">
        <f>K197-AVERAGE($K$2:$K$242)</f>
        <v/>
      </c>
      <c r="T197" s="24">
        <f>K197/F197</f>
        <v/>
      </c>
      <c r="U197" s="25">
        <f>IF(H197&gt;=Subsurface_Inputs!$C$42,"Lens visible","Weak/no lens")</f>
        <v/>
      </c>
      <c r="V197" s="25">
        <f>IF(R197&gt;=W197,"Likely visible","Weak")</f>
        <v/>
      </c>
      <c r="W197" s="24">
        <f>Subsurface_Inputs!$C$43</f>
        <v/>
      </c>
      <c r="X197" s="24">
        <f>Q197-W197</f>
        <v/>
      </c>
      <c r="Y197" s="24">
        <f>R197-W197</f>
        <v/>
      </c>
      <c r="Z197" s="24">
        <f>MAX(Q197,R197)-W197</f>
        <v/>
      </c>
      <c r="AA197" s="24" t="n">
        <v>0</v>
      </c>
    </row>
    <row r="198">
      <c r="A198" s="24">
        <f>Model_Data!A198</f>
        <v/>
      </c>
      <c r="B198" s="24">
        <f>Model_Data!Y198</f>
        <v/>
      </c>
      <c r="C198" s="24">
        <f>Model_Data!X198</f>
        <v/>
      </c>
      <c r="D198" s="24">
        <f>Model_Data!B198</f>
        <v/>
      </c>
      <c r="E198" s="24">
        <f>Inputs!$C$6</f>
        <v/>
      </c>
      <c r="F198" s="24">
        <f>Subsurface_Inputs!$C$5+Subsurface_Inputs!$C$6*SIN(2*PI()*(A198+Subsurface_Inputs!$C$7)/Subsurface_Inputs!$C$8)+Subsurface_Inputs!$C$9*COS(2*PI()*A198/Subsurface_Inputs!$C$10)+Subsurface_Inputs!$C$11*(B198-AVERAGE($B$2:$B$242))</f>
        <v/>
      </c>
      <c r="G198" s="24">
        <f>B198-F198</f>
        <v/>
      </c>
      <c r="H198" s="24">
        <f>MIN(1,MAX(0,Subsurface_Inputs!$C$13*EXP(-0.5*((A198-Subsurface_Inputs!$C$14)/Subsurface_Inputs!$C$15)^2)+Subsurface_Inputs!$C$16*EXP(-0.5*((A198-Subsurface_Inputs!$C$17)/Subsurface_Inputs!$C$18)^2)))</f>
        <v/>
      </c>
      <c r="I198" s="24">
        <f>Subsurface_Inputs!$C$19+Subsurface_Inputs!$C$20*SIN(2*PI()*(A198-Subsurface_Inputs!$C$21)/Subsurface_Inputs!$C$22)-Subsurface_Inputs!$C$23*H198</f>
        <v/>
      </c>
      <c r="J198" s="24">
        <f>B198-I198</f>
        <v/>
      </c>
      <c r="K198" s="24">
        <f>Subsurface_Inputs!$C$25+Subsurface_Inputs!$C$26*SIN(2*PI()*(A198+Subsurface_Inputs!$C$27)/Subsurface_Inputs!$C$28)+Subsurface_Inputs!$C$29*COS(2*PI()*(A198-Subsurface_Inputs!$C$30)/Subsurface_Inputs!$C$31)-Subsurface_Inputs!$C$32*(B198-AVERAGE($B$2:$B$242))</f>
        <v/>
      </c>
      <c r="L198" s="24">
        <f>B198-K198</f>
        <v/>
      </c>
      <c r="M198" s="24">
        <f>2*Subsurface_Inputs!$C$34*F198/Subsurface_Inputs!$C$35*1000000</f>
        <v/>
      </c>
      <c r="N198" s="24">
        <f>2*Subsurface_Inputs!$C$34*I198/Subsurface_Inputs!$C$35*1000000</f>
        <v/>
      </c>
      <c r="O198" s="24">
        <f>2*Subsurface_Inputs!$C$34*K198/Subsurface_Inputs!$C$35*1000000</f>
        <v/>
      </c>
      <c r="P198" s="24">
        <f>Subsurface_Inputs!$C$37-2*Subsurface_Inputs!$C$36*(F198/1000)</f>
        <v/>
      </c>
      <c r="Q198" s="24">
        <f>Subsurface_Inputs!$C$38+Subsurface_Inputs!$C$39*H198-2*Subsurface_Inputs!$C$36*(I198/1000)</f>
        <v/>
      </c>
      <c r="R198" s="24">
        <f>Subsurface_Inputs!$C$40-2*Subsurface_Inputs!$C$36*(K198/1000)-Subsurface_Inputs!$C$41*ABS(L198-AVERAGE($L$2:$L$242))</f>
        <v/>
      </c>
      <c r="S198" s="24">
        <f>K198-AVERAGE($K$2:$K$242)</f>
        <v/>
      </c>
      <c r="T198" s="24">
        <f>K198/F198</f>
        <v/>
      </c>
      <c r="U198" s="25">
        <f>IF(H198&gt;=Subsurface_Inputs!$C$42,"Lens visible","Weak/no lens")</f>
        <v/>
      </c>
      <c r="V198" s="25">
        <f>IF(R198&gt;=W198,"Likely visible","Weak")</f>
        <v/>
      </c>
      <c r="W198" s="24">
        <f>Subsurface_Inputs!$C$43</f>
        <v/>
      </c>
      <c r="X198" s="24">
        <f>Q198-W198</f>
        <v/>
      </c>
      <c r="Y198" s="24">
        <f>R198-W198</f>
        <v/>
      </c>
      <c r="Z198" s="24">
        <f>MAX(Q198,R198)-W198</f>
        <v/>
      </c>
      <c r="AA198" s="24" t="n">
        <v>0</v>
      </c>
    </row>
    <row r="199">
      <c r="A199" s="24">
        <f>Model_Data!A199</f>
        <v/>
      </c>
      <c r="B199" s="24">
        <f>Model_Data!Y199</f>
        <v/>
      </c>
      <c r="C199" s="24">
        <f>Model_Data!X199</f>
        <v/>
      </c>
      <c r="D199" s="24">
        <f>Model_Data!B199</f>
        <v/>
      </c>
      <c r="E199" s="24">
        <f>Inputs!$C$6</f>
        <v/>
      </c>
      <c r="F199" s="24">
        <f>Subsurface_Inputs!$C$5+Subsurface_Inputs!$C$6*SIN(2*PI()*(A199+Subsurface_Inputs!$C$7)/Subsurface_Inputs!$C$8)+Subsurface_Inputs!$C$9*COS(2*PI()*A199/Subsurface_Inputs!$C$10)+Subsurface_Inputs!$C$11*(B199-AVERAGE($B$2:$B$242))</f>
        <v/>
      </c>
      <c r="G199" s="24">
        <f>B199-F199</f>
        <v/>
      </c>
      <c r="H199" s="24">
        <f>MIN(1,MAX(0,Subsurface_Inputs!$C$13*EXP(-0.5*((A199-Subsurface_Inputs!$C$14)/Subsurface_Inputs!$C$15)^2)+Subsurface_Inputs!$C$16*EXP(-0.5*((A199-Subsurface_Inputs!$C$17)/Subsurface_Inputs!$C$18)^2)))</f>
        <v/>
      </c>
      <c r="I199" s="24">
        <f>Subsurface_Inputs!$C$19+Subsurface_Inputs!$C$20*SIN(2*PI()*(A199-Subsurface_Inputs!$C$21)/Subsurface_Inputs!$C$22)-Subsurface_Inputs!$C$23*H199</f>
        <v/>
      </c>
      <c r="J199" s="24">
        <f>B199-I199</f>
        <v/>
      </c>
      <c r="K199" s="24">
        <f>Subsurface_Inputs!$C$25+Subsurface_Inputs!$C$26*SIN(2*PI()*(A199+Subsurface_Inputs!$C$27)/Subsurface_Inputs!$C$28)+Subsurface_Inputs!$C$29*COS(2*PI()*(A199-Subsurface_Inputs!$C$30)/Subsurface_Inputs!$C$31)-Subsurface_Inputs!$C$32*(B199-AVERAGE($B$2:$B$242))</f>
        <v/>
      </c>
      <c r="L199" s="24">
        <f>B199-K199</f>
        <v/>
      </c>
      <c r="M199" s="24">
        <f>2*Subsurface_Inputs!$C$34*F199/Subsurface_Inputs!$C$35*1000000</f>
        <v/>
      </c>
      <c r="N199" s="24">
        <f>2*Subsurface_Inputs!$C$34*I199/Subsurface_Inputs!$C$35*1000000</f>
        <v/>
      </c>
      <c r="O199" s="24">
        <f>2*Subsurface_Inputs!$C$34*K199/Subsurface_Inputs!$C$35*1000000</f>
        <v/>
      </c>
      <c r="P199" s="24">
        <f>Subsurface_Inputs!$C$37-2*Subsurface_Inputs!$C$36*(F199/1000)</f>
        <v/>
      </c>
      <c r="Q199" s="24">
        <f>Subsurface_Inputs!$C$38+Subsurface_Inputs!$C$39*H199-2*Subsurface_Inputs!$C$36*(I199/1000)</f>
        <v/>
      </c>
      <c r="R199" s="24">
        <f>Subsurface_Inputs!$C$40-2*Subsurface_Inputs!$C$36*(K199/1000)-Subsurface_Inputs!$C$41*ABS(L199-AVERAGE($L$2:$L$242))</f>
        <v/>
      </c>
      <c r="S199" s="24">
        <f>K199-AVERAGE($K$2:$K$242)</f>
        <v/>
      </c>
      <c r="T199" s="24">
        <f>K199/F199</f>
        <v/>
      </c>
      <c r="U199" s="25">
        <f>IF(H199&gt;=Subsurface_Inputs!$C$42,"Lens visible","Weak/no lens")</f>
        <v/>
      </c>
      <c r="V199" s="25">
        <f>IF(R199&gt;=W199,"Likely visible","Weak")</f>
        <v/>
      </c>
      <c r="W199" s="24">
        <f>Subsurface_Inputs!$C$43</f>
        <v/>
      </c>
      <c r="X199" s="24">
        <f>Q199-W199</f>
        <v/>
      </c>
      <c r="Y199" s="24">
        <f>R199-W199</f>
        <v/>
      </c>
      <c r="Z199" s="24">
        <f>MAX(Q199,R199)-W199</f>
        <v/>
      </c>
      <c r="AA199" s="24" t="n">
        <v>0</v>
      </c>
    </row>
    <row r="200">
      <c r="A200" s="24">
        <f>Model_Data!A200</f>
        <v/>
      </c>
      <c r="B200" s="24">
        <f>Model_Data!Y200</f>
        <v/>
      </c>
      <c r="C200" s="24">
        <f>Model_Data!X200</f>
        <v/>
      </c>
      <c r="D200" s="24">
        <f>Model_Data!B200</f>
        <v/>
      </c>
      <c r="E200" s="24">
        <f>Inputs!$C$6</f>
        <v/>
      </c>
      <c r="F200" s="24">
        <f>Subsurface_Inputs!$C$5+Subsurface_Inputs!$C$6*SIN(2*PI()*(A200+Subsurface_Inputs!$C$7)/Subsurface_Inputs!$C$8)+Subsurface_Inputs!$C$9*COS(2*PI()*A200/Subsurface_Inputs!$C$10)+Subsurface_Inputs!$C$11*(B200-AVERAGE($B$2:$B$242))</f>
        <v/>
      </c>
      <c r="G200" s="24">
        <f>B200-F200</f>
        <v/>
      </c>
      <c r="H200" s="24">
        <f>MIN(1,MAX(0,Subsurface_Inputs!$C$13*EXP(-0.5*((A200-Subsurface_Inputs!$C$14)/Subsurface_Inputs!$C$15)^2)+Subsurface_Inputs!$C$16*EXP(-0.5*((A200-Subsurface_Inputs!$C$17)/Subsurface_Inputs!$C$18)^2)))</f>
        <v/>
      </c>
      <c r="I200" s="24">
        <f>Subsurface_Inputs!$C$19+Subsurface_Inputs!$C$20*SIN(2*PI()*(A200-Subsurface_Inputs!$C$21)/Subsurface_Inputs!$C$22)-Subsurface_Inputs!$C$23*H200</f>
        <v/>
      </c>
      <c r="J200" s="24">
        <f>B200-I200</f>
        <v/>
      </c>
      <c r="K200" s="24">
        <f>Subsurface_Inputs!$C$25+Subsurface_Inputs!$C$26*SIN(2*PI()*(A200+Subsurface_Inputs!$C$27)/Subsurface_Inputs!$C$28)+Subsurface_Inputs!$C$29*COS(2*PI()*(A200-Subsurface_Inputs!$C$30)/Subsurface_Inputs!$C$31)-Subsurface_Inputs!$C$32*(B200-AVERAGE($B$2:$B$242))</f>
        <v/>
      </c>
      <c r="L200" s="24">
        <f>B200-K200</f>
        <v/>
      </c>
      <c r="M200" s="24">
        <f>2*Subsurface_Inputs!$C$34*F200/Subsurface_Inputs!$C$35*1000000</f>
        <v/>
      </c>
      <c r="N200" s="24">
        <f>2*Subsurface_Inputs!$C$34*I200/Subsurface_Inputs!$C$35*1000000</f>
        <v/>
      </c>
      <c r="O200" s="24">
        <f>2*Subsurface_Inputs!$C$34*K200/Subsurface_Inputs!$C$35*1000000</f>
        <v/>
      </c>
      <c r="P200" s="24">
        <f>Subsurface_Inputs!$C$37-2*Subsurface_Inputs!$C$36*(F200/1000)</f>
        <v/>
      </c>
      <c r="Q200" s="24">
        <f>Subsurface_Inputs!$C$38+Subsurface_Inputs!$C$39*H200-2*Subsurface_Inputs!$C$36*(I200/1000)</f>
        <v/>
      </c>
      <c r="R200" s="24">
        <f>Subsurface_Inputs!$C$40-2*Subsurface_Inputs!$C$36*(K200/1000)-Subsurface_Inputs!$C$41*ABS(L200-AVERAGE($L$2:$L$242))</f>
        <v/>
      </c>
      <c r="S200" s="24">
        <f>K200-AVERAGE($K$2:$K$242)</f>
        <v/>
      </c>
      <c r="T200" s="24">
        <f>K200/F200</f>
        <v/>
      </c>
      <c r="U200" s="25">
        <f>IF(H200&gt;=Subsurface_Inputs!$C$42,"Lens visible","Weak/no lens")</f>
        <v/>
      </c>
      <c r="V200" s="25">
        <f>IF(R200&gt;=W200,"Likely visible","Weak")</f>
        <v/>
      </c>
      <c r="W200" s="24">
        <f>Subsurface_Inputs!$C$43</f>
        <v/>
      </c>
      <c r="X200" s="24">
        <f>Q200-W200</f>
        <v/>
      </c>
      <c r="Y200" s="24">
        <f>R200-W200</f>
        <v/>
      </c>
      <c r="Z200" s="24">
        <f>MAX(Q200,R200)-W200</f>
        <v/>
      </c>
      <c r="AA200" s="24" t="n">
        <v>0</v>
      </c>
    </row>
    <row r="201">
      <c r="A201" s="24">
        <f>Model_Data!A201</f>
        <v/>
      </c>
      <c r="B201" s="24">
        <f>Model_Data!Y201</f>
        <v/>
      </c>
      <c r="C201" s="24">
        <f>Model_Data!X201</f>
        <v/>
      </c>
      <c r="D201" s="24">
        <f>Model_Data!B201</f>
        <v/>
      </c>
      <c r="E201" s="24">
        <f>Inputs!$C$6</f>
        <v/>
      </c>
      <c r="F201" s="24">
        <f>Subsurface_Inputs!$C$5+Subsurface_Inputs!$C$6*SIN(2*PI()*(A201+Subsurface_Inputs!$C$7)/Subsurface_Inputs!$C$8)+Subsurface_Inputs!$C$9*COS(2*PI()*A201/Subsurface_Inputs!$C$10)+Subsurface_Inputs!$C$11*(B201-AVERAGE($B$2:$B$242))</f>
        <v/>
      </c>
      <c r="G201" s="24">
        <f>B201-F201</f>
        <v/>
      </c>
      <c r="H201" s="24">
        <f>MIN(1,MAX(0,Subsurface_Inputs!$C$13*EXP(-0.5*((A201-Subsurface_Inputs!$C$14)/Subsurface_Inputs!$C$15)^2)+Subsurface_Inputs!$C$16*EXP(-0.5*((A201-Subsurface_Inputs!$C$17)/Subsurface_Inputs!$C$18)^2)))</f>
        <v/>
      </c>
      <c r="I201" s="24">
        <f>Subsurface_Inputs!$C$19+Subsurface_Inputs!$C$20*SIN(2*PI()*(A201-Subsurface_Inputs!$C$21)/Subsurface_Inputs!$C$22)-Subsurface_Inputs!$C$23*H201</f>
        <v/>
      </c>
      <c r="J201" s="24">
        <f>B201-I201</f>
        <v/>
      </c>
      <c r="K201" s="24">
        <f>Subsurface_Inputs!$C$25+Subsurface_Inputs!$C$26*SIN(2*PI()*(A201+Subsurface_Inputs!$C$27)/Subsurface_Inputs!$C$28)+Subsurface_Inputs!$C$29*COS(2*PI()*(A201-Subsurface_Inputs!$C$30)/Subsurface_Inputs!$C$31)-Subsurface_Inputs!$C$32*(B201-AVERAGE($B$2:$B$242))</f>
        <v/>
      </c>
      <c r="L201" s="24">
        <f>B201-K201</f>
        <v/>
      </c>
      <c r="M201" s="24">
        <f>2*Subsurface_Inputs!$C$34*F201/Subsurface_Inputs!$C$35*1000000</f>
        <v/>
      </c>
      <c r="N201" s="24">
        <f>2*Subsurface_Inputs!$C$34*I201/Subsurface_Inputs!$C$35*1000000</f>
        <v/>
      </c>
      <c r="O201" s="24">
        <f>2*Subsurface_Inputs!$C$34*K201/Subsurface_Inputs!$C$35*1000000</f>
        <v/>
      </c>
      <c r="P201" s="24">
        <f>Subsurface_Inputs!$C$37-2*Subsurface_Inputs!$C$36*(F201/1000)</f>
        <v/>
      </c>
      <c r="Q201" s="24">
        <f>Subsurface_Inputs!$C$38+Subsurface_Inputs!$C$39*H201-2*Subsurface_Inputs!$C$36*(I201/1000)</f>
        <v/>
      </c>
      <c r="R201" s="24">
        <f>Subsurface_Inputs!$C$40-2*Subsurface_Inputs!$C$36*(K201/1000)-Subsurface_Inputs!$C$41*ABS(L201-AVERAGE($L$2:$L$242))</f>
        <v/>
      </c>
      <c r="S201" s="24">
        <f>K201-AVERAGE($K$2:$K$242)</f>
        <v/>
      </c>
      <c r="T201" s="24">
        <f>K201/F201</f>
        <v/>
      </c>
      <c r="U201" s="25">
        <f>IF(H201&gt;=Subsurface_Inputs!$C$42,"Lens visible","Weak/no lens")</f>
        <v/>
      </c>
      <c r="V201" s="25">
        <f>IF(R201&gt;=W201,"Likely visible","Weak")</f>
        <v/>
      </c>
      <c r="W201" s="24">
        <f>Subsurface_Inputs!$C$43</f>
        <v/>
      </c>
      <c r="X201" s="24">
        <f>Q201-W201</f>
        <v/>
      </c>
      <c r="Y201" s="24">
        <f>R201-W201</f>
        <v/>
      </c>
      <c r="Z201" s="24">
        <f>MAX(Q201,R201)-W201</f>
        <v/>
      </c>
      <c r="AA201" s="24" t="n">
        <v>0</v>
      </c>
    </row>
    <row r="202">
      <c r="A202" s="24">
        <f>Model_Data!A202</f>
        <v/>
      </c>
      <c r="B202" s="24">
        <f>Model_Data!Y202</f>
        <v/>
      </c>
      <c r="C202" s="24">
        <f>Model_Data!X202</f>
        <v/>
      </c>
      <c r="D202" s="24">
        <f>Model_Data!B202</f>
        <v/>
      </c>
      <c r="E202" s="24">
        <f>Inputs!$C$6</f>
        <v/>
      </c>
      <c r="F202" s="24">
        <f>Subsurface_Inputs!$C$5+Subsurface_Inputs!$C$6*SIN(2*PI()*(A202+Subsurface_Inputs!$C$7)/Subsurface_Inputs!$C$8)+Subsurface_Inputs!$C$9*COS(2*PI()*A202/Subsurface_Inputs!$C$10)+Subsurface_Inputs!$C$11*(B202-AVERAGE($B$2:$B$242))</f>
        <v/>
      </c>
      <c r="G202" s="24">
        <f>B202-F202</f>
        <v/>
      </c>
      <c r="H202" s="24">
        <f>MIN(1,MAX(0,Subsurface_Inputs!$C$13*EXP(-0.5*((A202-Subsurface_Inputs!$C$14)/Subsurface_Inputs!$C$15)^2)+Subsurface_Inputs!$C$16*EXP(-0.5*((A202-Subsurface_Inputs!$C$17)/Subsurface_Inputs!$C$18)^2)))</f>
        <v/>
      </c>
      <c r="I202" s="24">
        <f>Subsurface_Inputs!$C$19+Subsurface_Inputs!$C$20*SIN(2*PI()*(A202-Subsurface_Inputs!$C$21)/Subsurface_Inputs!$C$22)-Subsurface_Inputs!$C$23*H202</f>
        <v/>
      </c>
      <c r="J202" s="24">
        <f>B202-I202</f>
        <v/>
      </c>
      <c r="K202" s="24">
        <f>Subsurface_Inputs!$C$25+Subsurface_Inputs!$C$26*SIN(2*PI()*(A202+Subsurface_Inputs!$C$27)/Subsurface_Inputs!$C$28)+Subsurface_Inputs!$C$29*COS(2*PI()*(A202-Subsurface_Inputs!$C$30)/Subsurface_Inputs!$C$31)-Subsurface_Inputs!$C$32*(B202-AVERAGE($B$2:$B$242))</f>
        <v/>
      </c>
      <c r="L202" s="24">
        <f>B202-K202</f>
        <v/>
      </c>
      <c r="M202" s="24">
        <f>2*Subsurface_Inputs!$C$34*F202/Subsurface_Inputs!$C$35*1000000</f>
        <v/>
      </c>
      <c r="N202" s="24">
        <f>2*Subsurface_Inputs!$C$34*I202/Subsurface_Inputs!$C$35*1000000</f>
        <v/>
      </c>
      <c r="O202" s="24">
        <f>2*Subsurface_Inputs!$C$34*K202/Subsurface_Inputs!$C$35*1000000</f>
        <v/>
      </c>
      <c r="P202" s="24">
        <f>Subsurface_Inputs!$C$37-2*Subsurface_Inputs!$C$36*(F202/1000)</f>
        <v/>
      </c>
      <c r="Q202" s="24">
        <f>Subsurface_Inputs!$C$38+Subsurface_Inputs!$C$39*H202-2*Subsurface_Inputs!$C$36*(I202/1000)</f>
        <v/>
      </c>
      <c r="R202" s="24">
        <f>Subsurface_Inputs!$C$40-2*Subsurface_Inputs!$C$36*(K202/1000)-Subsurface_Inputs!$C$41*ABS(L202-AVERAGE($L$2:$L$242))</f>
        <v/>
      </c>
      <c r="S202" s="24">
        <f>K202-AVERAGE($K$2:$K$242)</f>
        <v/>
      </c>
      <c r="T202" s="24">
        <f>K202/F202</f>
        <v/>
      </c>
      <c r="U202" s="25">
        <f>IF(H202&gt;=Subsurface_Inputs!$C$42,"Lens visible","Weak/no lens")</f>
        <v/>
      </c>
      <c r="V202" s="25">
        <f>IF(R202&gt;=W202,"Likely visible","Weak")</f>
        <v/>
      </c>
      <c r="W202" s="24">
        <f>Subsurface_Inputs!$C$43</f>
        <v/>
      </c>
      <c r="X202" s="24">
        <f>Q202-W202</f>
        <v/>
      </c>
      <c r="Y202" s="24">
        <f>R202-W202</f>
        <v/>
      </c>
      <c r="Z202" s="24">
        <f>MAX(Q202,R202)-W202</f>
        <v/>
      </c>
      <c r="AA202" s="24" t="n">
        <v>0</v>
      </c>
    </row>
    <row r="203">
      <c r="A203" s="24">
        <f>Model_Data!A203</f>
        <v/>
      </c>
      <c r="B203" s="24">
        <f>Model_Data!Y203</f>
        <v/>
      </c>
      <c r="C203" s="24">
        <f>Model_Data!X203</f>
        <v/>
      </c>
      <c r="D203" s="24">
        <f>Model_Data!B203</f>
        <v/>
      </c>
      <c r="E203" s="24">
        <f>Inputs!$C$6</f>
        <v/>
      </c>
      <c r="F203" s="24">
        <f>Subsurface_Inputs!$C$5+Subsurface_Inputs!$C$6*SIN(2*PI()*(A203+Subsurface_Inputs!$C$7)/Subsurface_Inputs!$C$8)+Subsurface_Inputs!$C$9*COS(2*PI()*A203/Subsurface_Inputs!$C$10)+Subsurface_Inputs!$C$11*(B203-AVERAGE($B$2:$B$242))</f>
        <v/>
      </c>
      <c r="G203" s="24">
        <f>B203-F203</f>
        <v/>
      </c>
      <c r="H203" s="24">
        <f>MIN(1,MAX(0,Subsurface_Inputs!$C$13*EXP(-0.5*((A203-Subsurface_Inputs!$C$14)/Subsurface_Inputs!$C$15)^2)+Subsurface_Inputs!$C$16*EXP(-0.5*((A203-Subsurface_Inputs!$C$17)/Subsurface_Inputs!$C$18)^2)))</f>
        <v/>
      </c>
      <c r="I203" s="24">
        <f>Subsurface_Inputs!$C$19+Subsurface_Inputs!$C$20*SIN(2*PI()*(A203-Subsurface_Inputs!$C$21)/Subsurface_Inputs!$C$22)-Subsurface_Inputs!$C$23*H203</f>
        <v/>
      </c>
      <c r="J203" s="24">
        <f>B203-I203</f>
        <v/>
      </c>
      <c r="K203" s="24">
        <f>Subsurface_Inputs!$C$25+Subsurface_Inputs!$C$26*SIN(2*PI()*(A203+Subsurface_Inputs!$C$27)/Subsurface_Inputs!$C$28)+Subsurface_Inputs!$C$29*COS(2*PI()*(A203-Subsurface_Inputs!$C$30)/Subsurface_Inputs!$C$31)-Subsurface_Inputs!$C$32*(B203-AVERAGE($B$2:$B$242))</f>
        <v/>
      </c>
      <c r="L203" s="24">
        <f>B203-K203</f>
        <v/>
      </c>
      <c r="M203" s="24">
        <f>2*Subsurface_Inputs!$C$34*F203/Subsurface_Inputs!$C$35*1000000</f>
        <v/>
      </c>
      <c r="N203" s="24">
        <f>2*Subsurface_Inputs!$C$34*I203/Subsurface_Inputs!$C$35*1000000</f>
        <v/>
      </c>
      <c r="O203" s="24">
        <f>2*Subsurface_Inputs!$C$34*K203/Subsurface_Inputs!$C$35*1000000</f>
        <v/>
      </c>
      <c r="P203" s="24">
        <f>Subsurface_Inputs!$C$37-2*Subsurface_Inputs!$C$36*(F203/1000)</f>
        <v/>
      </c>
      <c r="Q203" s="24">
        <f>Subsurface_Inputs!$C$38+Subsurface_Inputs!$C$39*H203-2*Subsurface_Inputs!$C$36*(I203/1000)</f>
        <v/>
      </c>
      <c r="R203" s="24">
        <f>Subsurface_Inputs!$C$40-2*Subsurface_Inputs!$C$36*(K203/1000)-Subsurface_Inputs!$C$41*ABS(L203-AVERAGE($L$2:$L$242))</f>
        <v/>
      </c>
      <c r="S203" s="24">
        <f>K203-AVERAGE($K$2:$K$242)</f>
        <v/>
      </c>
      <c r="T203" s="24">
        <f>K203/F203</f>
        <v/>
      </c>
      <c r="U203" s="25">
        <f>IF(H203&gt;=Subsurface_Inputs!$C$42,"Lens visible","Weak/no lens")</f>
        <v/>
      </c>
      <c r="V203" s="25">
        <f>IF(R203&gt;=W203,"Likely visible","Weak")</f>
        <v/>
      </c>
      <c r="W203" s="24">
        <f>Subsurface_Inputs!$C$43</f>
        <v/>
      </c>
      <c r="X203" s="24">
        <f>Q203-W203</f>
        <v/>
      </c>
      <c r="Y203" s="24">
        <f>R203-W203</f>
        <v/>
      </c>
      <c r="Z203" s="24">
        <f>MAX(Q203,R203)-W203</f>
        <v/>
      </c>
      <c r="AA203" s="24" t="n">
        <v>0</v>
      </c>
    </row>
    <row r="204">
      <c r="A204" s="24">
        <f>Model_Data!A204</f>
        <v/>
      </c>
      <c r="B204" s="24">
        <f>Model_Data!Y204</f>
        <v/>
      </c>
      <c r="C204" s="24">
        <f>Model_Data!X204</f>
        <v/>
      </c>
      <c r="D204" s="24">
        <f>Model_Data!B204</f>
        <v/>
      </c>
      <c r="E204" s="24">
        <f>Inputs!$C$6</f>
        <v/>
      </c>
      <c r="F204" s="24">
        <f>Subsurface_Inputs!$C$5+Subsurface_Inputs!$C$6*SIN(2*PI()*(A204+Subsurface_Inputs!$C$7)/Subsurface_Inputs!$C$8)+Subsurface_Inputs!$C$9*COS(2*PI()*A204/Subsurface_Inputs!$C$10)+Subsurface_Inputs!$C$11*(B204-AVERAGE($B$2:$B$242))</f>
        <v/>
      </c>
      <c r="G204" s="24">
        <f>B204-F204</f>
        <v/>
      </c>
      <c r="H204" s="24">
        <f>MIN(1,MAX(0,Subsurface_Inputs!$C$13*EXP(-0.5*((A204-Subsurface_Inputs!$C$14)/Subsurface_Inputs!$C$15)^2)+Subsurface_Inputs!$C$16*EXP(-0.5*((A204-Subsurface_Inputs!$C$17)/Subsurface_Inputs!$C$18)^2)))</f>
        <v/>
      </c>
      <c r="I204" s="24">
        <f>Subsurface_Inputs!$C$19+Subsurface_Inputs!$C$20*SIN(2*PI()*(A204-Subsurface_Inputs!$C$21)/Subsurface_Inputs!$C$22)-Subsurface_Inputs!$C$23*H204</f>
        <v/>
      </c>
      <c r="J204" s="24">
        <f>B204-I204</f>
        <v/>
      </c>
      <c r="K204" s="24">
        <f>Subsurface_Inputs!$C$25+Subsurface_Inputs!$C$26*SIN(2*PI()*(A204+Subsurface_Inputs!$C$27)/Subsurface_Inputs!$C$28)+Subsurface_Inputs!$C$29*COS(2*PI()*(A204-Subsurface_Inputs!$C$30)/Subsurface_Inputs!$C$31)-Subsurface_Inputs!$C$32*(B204-AVERAGE($B$2:$B$242))</f>
        <v/>
      </c>
      <c r="L204" s="24">
        <f>B204-K204</f>
        <v/>
      </c>
      <c r="M204" s="24">
        <f>2*Subsurface_Inputs!$C$34*F204/Subsurface_Inputs!$C$35*1000000</f>
        <v/>
      </c>
      <c r="N204" s="24">
        <f>2*Subsurface_Inputs!$C$34*I204/Subsurface_Inputs!$C$35*1000000</f>
        <v/>
      </c>
      <c r="O204" s="24">
        <f>2*Subsurface_Inputs!$C$34*K204/Subsurface_Inputs!$C$35*1000000</f>
        <v/>
      </c>
      <c r="P204" s="24">
        <f>Subsurface_Inputs!$C$37-2*Subsurface_Inputs!$C$36*(F204/1000)</f>
        <v/>
      </c>
      <c r="Q204" s="24">
        <f>Subsurface_Inputs!$C$38+Subsurface_Inputs!$C$39*H204-2*Subsurface_Inputs!$C$36*(I204/1000)</f>
        <v/>
      </c>
      <c r="R204" s="24">
        <f>Subsurface_Inputs!$C$40-2*Subsurface_Inputs!$C$36*(K204/1000)-Subsurface_Inputs!$C$41*ABS(L204-AVERAGE($L$2:$L$242))</f>
        <v/>
      </c>
      <c r="S204" s="24">
        <f>K204-AVERAGE($K$2:$K$242)</f>
        <v/>
      </c>
      <c r="T204" s="24">
        <f>K204/F204</f>
        <v/>
      </c>
      <c r="U204" s="25">
        <f>IF(H204&gt;=Subsurface_Inputs!$C$42,"Lens visible","Weak/no lens")</f>
        <v/>
      </c>
      <c r="V204" s="25">
        <f>IF(R204&gt;=W204,"Likely visible","Weak")</f>
        <v/>
      </c>
      <c r="W204" s="24">
        <f>Subsurface_Inputs!$C$43</f>
        <v/>
      </c>
      <c r="X204" s="24">
        <f>Q204-W204</f>
        <v/>
      </c>
      <c r="Y204" s="24">
        <f>R204-W204</f>
        <v/>
      </c>
      <c r="Z204" s="24">
        <f>MAX(Q204,R204)-W204</f>
        <v/>
      </c>
      <c r="AA204" s="24" t="n">
        <v>0</v>
      </c>
    </row>
    <row r="205">
      <c r="A205" s="24">
        <f>Model_Data!A205</f>
        <v/>
      </c>
      <c r="B205" s="24">
        <f>Model_Data!Y205</f>
        <v/>
      </c>
      <c r="C205" s="24">
        <f>Model_Data!X205</f>
        <v/>
      </c>
      <c r="D205" s="24">
        <f>Model_Data!B205</f>
        <v/>
      </c>
      <c r="E205" s="24">
        <f>Inputs!$C$6</f>
        <v/>
      </c>
      <c r="F205" s="24">
        <f>Subsurface_Inputs!$C$5+Subsurface_Inputs!$C$6*SIN(2*PI()*(A205+Subsurface_Inputs!$C$7)/Subsurface_Inputs!$C$8)+Subsurface_Inputs!$C$9*COS(2*PI()*A205/Subsurface_Inputs!$C$10)+Subsurface_Inputs!$C$11*(B205-AVERAGE($B$2:$B$242))</f>
        <v/>
      </c>
      <c r="G205" s="24">
        <f>B205-F205</f>
        <v/>
      </c>
      <c r="H205" s="24">
        <f>MIN(1,MAX(0,Subsurface_Inputs!$C$13*EXP(-0.5*((A205-Subsurface_Inputs!$C$14)/Subsurface_Inputs!$C$15)^2)+Subsurface_Inputs!$C$16*EXP(-0.5*((A205-Subsurface_Inputs!$C$17)/Subsurface_Inputs!$C$18)^2)))</f>
        <v/>
      </c>
      <c r="I205" s="24">
        <f>Subsurface_Inputs!$C$19+Subsurface_Inputs!$C$20*SIN(2*PI()*(A205-Subsurface_Inputs!$C$21)/Subsurface_Inputs!$C$22)-Subsurface_Inputs!$C$23*H205</f>
        <v/>
      </c>
      <c r="J205" s="24">
        <f>B205-I205</f>
        <v/>
      </c>
      <c r="K205" s="24">
        <f>Subsurface_Inputs!$C$25+Subsurface_Inputs!$C$26*SIN(2*PI()*(A205+Subsurface_Inputs!$C$27)/Subsurface_Inputs!$C$28)+Subsurface_Inputs!$C$29*COS(2*PI()*(A205-Subsurface_Inputs!$C$30)/Subsurface_Inputs!$C$31)-Subsurface_Inputs!$C$32*(B205-AVERAGE($B$2:$B$242))</f>
        <v/>
      </c>
      <c r="L205" s="24">
        <f>B205-K205</f>
        <v/>
      </c>
      <c r="M205" s="24">
        <f>2*Subsurface_Inputs!$C$34*F205/Subsurface_Inputs!$C$35*1000000</f>
        <v/>
      </c>
      <c r="N205" s="24">
        <f>2*Subsurface_Inputs!$C$34*I205/Subsurface_Inputs!$C$35*1000000</f>
        <v/>
      </c>
      <c r="O205" s="24">
        <f>2*Subsurface_Inputs!$C$34*K205/Subsurface_Inputs!$C$35*1000000</f>
        <v/>
      </c>
      <c r="P205" s="24">
        <f>Subsurface_Inputs!$C$37-2*Subsurface_Inputs!$C$36*(F205/1000)</f>
        <v/>
      </c>
      <c r="Q205" s="24">
        <f>Subsurface_Inputs!$C$38+Subsurface_Inputs!$C$39*H205-2*Subsurface_Inputs!$C$36*(I205/1000)</f>
        <v/>
      </c>
      <c r="R205" s="24">
        <f>Subsurface_Inputs!$C$40-2*Subsurface_Inputs!$C$36*(K205/1000)-Subsurface_Inputs!$C$41*ABS(L205-AVERAGE($L$2:$L$242))</f>
        <v/>
      </c>
      <c r="S205" s="24">
        <f>K205-AVERAGE($K$2:$K$242)</f>
        <v/>
      </c>
      <c r="T205" s="24">
        <f>K205/F205</f>
        <v/>
      </c>
      <c r="U205" s="25">
        <f>IF(H205&gt;=Subsurface_Inputs!$C$42,"Lens visible","Weak/no lens")</f>
        <v/>
      </c>
      <c r="V205" s="25">
        <f>IF(R205&gt;=W205,"Likely visible","Weak")</f>
        <v/>
      </c>
      <c r="W205" s="24">
        <f>Subsurface_Inputs!$C$43</f>
        <v/>
      </c>
      <c r="X205" s="24">
        <f>Q205-W205</f>
        <v/>
      </c>
      <c r="Y205" s="24">
        <f>R205-W205</f>
        <v/>
      </c>
      <c r="Z205" s="24">
        <f>MAX(Q205,R205)-W205</f>
        <v/>
      </c>
      <c r="AA205" s="24" t="n">
        <v>0</v>
      </c>
    </row>
    <row r="206">
      <c r="A206" s="24">
        <f>Model_Data!A206</f>
        <v/>
      </c>
      <c r="B206" s="24">
        <f>Model_Data!Y206</f>
        <v/>
      </c>
      <c r="C206" s="24">
        <f>Model_Data!X206</f>
        <v/>
      </c>
      <c r="D206" s="24">
        <f>Model_Data!B206</f>
        <v/>
      </c>
      <c r="E206" s="24">
        <f>Inputs!$C$6</f>
        <v/>
      </c>
      <c r="F206" s="24">
        <f>Subsurface_Inputs!$C$5+Subsurface_Inputs!$C$6*SIN(2*PI()*(A206+Subsurface_Inputs!$C$7)/Subsurface_Inputs!$C$8)+Subsurface_Inputs!$C$9*COS(2*PI()*A206/Subsurface_Inputs!$C$10)+Subsurface_Inputs!$C$11*(B206-AVERAGE($B$2:$B$242))</f>
        <v/>
      </c>
      <c r="G206" s="24">
        <f>B206-F206</f>
        <v/>
      </c>
      <c r="H206" s="24">
        <f>MIN(1,MAX(0,Subsurface_Inputs!$C$13*EXP(-0.5*((A206-Subsurface_Inputs!$C$14)/Subsurface_Inputs!$C$15)^2)+Subsurface_Inputs!$C$16*EXP(-0.5*((A206-Subsurface_Inputs!$C$17)/Subsurface_Inputs!$C$18)^2)))</f>
        <v/>
      </c>
      <c r="I206" s="24">
        <f>Subsurface_Inputs!$C$19+Subsurface_Inputs!$C$20*SIN(2*PI()*(A206-Subsurface_Inputs!$C$21)/Subsurface_Inputs!$C$22)-Subsurface_Inputs!$C$23*H206</f>
        <v/>
      </c>
      <c r="J206" s="24">
        <f>B206-I206</f>
        <v/>
      </c>
      <c r="K206" s="24">
        <f>Subsurface_Inputs!$C$25+Subsurface_Inputs!$C$26*SIN(2*PI()*(A206+Subsurface_Inputs!$C$27)/Subsurface_Inputs!$C$28)+Subsurface_Inputs!$C$29*COS(2*PI()*(A206-Subsurface_Inputs!$C$30)/Subsurface_Inputs!$C$31)-Subsurface_Inputs!$C$32*(B206-AVERAGE($B$2:$B$242))</f>
        <v/>
      </c>
      <c r="L206" s="24">
        <f>B206-K206</f>
        <v/>
      </c>
      <c r="M206" s="24">
        <f>2*Subsurface_Inputs!$C$34*F206/Subsurface_Inputs!$C$35*1000000</f>
        <v/>
      </c>
      <c r="N206" s="24">
        <f>2*Subsurface_Inputs!$C$34*I206/Subsurface_Inputs!$C$35*1000000</f>
        <v/>
      </c>
      <c r="O206" s="24">
        <f>2*Subsurface_Inputs!$C$34*K206/Subsurface_Inputs!$C$35*1000000</f>
        <v/>
      </c>
      <c r="P206" s="24">
        <f>Subsurface_Inputs!$C$37-2*Subsurface_Inputs!$C$36*(F206/1000)</f>
        <v/>
      </c>
      <c r="Q206" s="24">
        <f>Subsurface_Inputs!$C$38+Subsurface_Inputs!$C$39*H206-2*Subsurface_Inputs!$C$36*(I206/1000)</f>
        <v/>
      </c>
      <c r="R206" s="24">
        <f>Subsurface_Inputs!$C$40-2*Subsurface_Inputs!$C$36*(K206/1000)-Subsurface_Inputs!$C$41*ABS(L206-AVERAGE($L$2:$L$242))</f>
        <v/>
      </c>
      <c r="S206" s="24">
        <f>K206-AVERAGE($K$2:$K$242)</f>
        <v/>
      </c>
      <c r="T206" s="24">
        <f>K206/F206</f>
        <v/>
      </c>
      <c r="U206" s="25">
        <f>IF(H206&gt;=Subsurface_Inputs!$C$42,"Lens visible","Weak/no lens")</f>
        <v/>
      </c>
      <c r="V206" s="25">
        <f>IF(R206&gt;=W206,"Likely visible","Weak")</f>
        <v/>
      </c>
      <c r="W206" s="24">
        <f>Subsurface_Inputs!$C$43</f>
        <v/>
      </c>
      <c r="X206" s="24">
        <f>Q206-W206</f>
        <v/>
      </c>
      <c r="Y206" s="24">
        <f>R206-W206</f>
        <v/>
      </c>
      <c r="Z206" s="24">
        <f>MAX(Q206,R206)-W206</f>
        <v/>
      </c>
      <c r="AA206" s="24" t="n">
        <v>0</v>
      </c>
    </row>
    <row r="207">
      <c r="A207" s="24">
        <f>Model_Data!A207</f>
        <v/>
      </c>
      <c r="B207" s="24">
        <f>Model_Data!Y207</f>
        <v/>
      </c>
      <c r="C207" s="24">
        <f>Model_Data!X207</f>
        <v/>
      </c>
      <c r="D207" s="24">
        <f>Model_Data!B207</f>
        <v/>
      </c>
      <c r="E207" s="24">
        <f>Inputs!$C$6</f>
        <v/>
      </c>
      <c r="F207" s="24">
        <f>Subsurface_Inputs!$C$5+Subsurface_Inputs!$C$6*SIN(2*PI()*(A207+Subsurface_Inputs!$C$7)/Subsurface_Inputs!$C$8)+Subsurface_Inputs!$C$9*COS(2*PI()*A207/Subsurface_Inputs!$C$10)+Subsurface_Inputs!$C$11*(B207-AVERAGE($B$2:$B$242))</f>
        <v/>
      </c>
      <c r="G207" s="24">
        <f>B207-F207</f>
        <v/>
      </c>
      <c r="H207" s="24">
        <f>MIN(1,MAX(0,Subsurface_Inputs!$C$13*EXP(-0.5*((A207-Subsurface_Inputs!$C$14)/Subsurface_Inputs!$C$15)^2)+Subsurface_Inputs!$C$16*EXP(-0.5*((A207-Subsurface_Inputs!$C$17)/Subsurface_Inputs!$C$18)^2)))</f>
        <v/>
      </c>
      <c r="I207" s="24">
        <f>Subsurface_Inputs!$C$19+Subsurface_Inputs!$C$20*SIN(2*PI()*(A207-Subsurface_Inputs!$C$21)/Subsurface_Inputs!$C$22)-Subsurface_Inputs!$C$23*H207</f>
        <v/>
      </c>
      <c r="J207" s="24">
        <f>B207-I207</f>
        <v/>
      </c>
      <c r="K207" s="24">
        <f>Subsurface_Inputs!$C$25+Subsurface_Inputs!$C$26*SIN(2*PI()*(A207+Subsurface_Inputs!$C$27)/Subsurface_Inputs!$C$28)+Subsurface_Inputs!$C$29*COS(2*PI()*(A207-Subsurface_Inputs!$C$30)/Subsurface_Inputs!$C$31)-Subsurface_Inputs!$C$32*(B207-AVERAGE($B$2:$B$242))</f>
        <v/>
      </c>
      <c r="L207" s="24">
        <f>B207-K207</f>
        <v/>
      </c>
      <c r="M207" s="24">
        <f>2*Subsurface_Inputs!$C$34*F207/Subsurface_Inputs!$C$35*1000000</f>
        <v/>
      </c>
      <c r="N207" s="24">
        <f>2*Subsurface_Inputs!$C$34*I207/Subsurface_Inputs!$C$35*1000000</f>
        <v/>
      </c>
      <c r="O207" s="24">
        <f>2*Subsurface_Inputs!$C$34*K207/Subsurface_Inputs!$C$35*1000000</f>
        <v/>
      </c>
      <c r="P207" s="24">
        <f>Subsurface_Inputs!$C$37-2*Subsurface_Inputs!$C$36*(F207/1000)</f>
        <v/>
      </c>
      <c r="Q207" s="24">
        <f>Subsurface_Inputs!$C$38+Subsurface_Inputs!$C$39*H207-2*Subsurface_Inputs!$C$36*(I207/1000)</f>
        <v/>
      </c>
      <c r="R207" s="24">
        <f>Subsurface_Inputs!$C$40-2*Subsurface_Inputs!$C$36*(K207/1000)-Subsurface_Inputs!$C$41*ABS(L207-AVERAGE($L$2:$L$242))</f>
        <v/>
      </c>
      <c r="S207" s="24">
        <f>K207-AVERAGE($K$2:$K$242)</f>
        <v/>
      </c>
      <c r="T207" s="24">
        <f>K207/F207</f>
        <v/>
      </c>
      <c r="U207" s="25">
        <f>IF(H207&gt;=Subsurface_Inputs!$C$42,"Lens visible","Weak/no lens")</f>
        <v/>
      </c>
      <c r="V207" s="25">
        <f>IF(R207&gt;=W207,"Likely visible","Weak")</f>
        <v/>
      </c>
      <c r="W207" s="24">
        <f>Subsurface_Inputs!$C$43</f>
        <v/>
      </c>
      <c r="X207" s="24">
        <f>Q207-W207</f>
        <v/>
      </c>
      <c r="Y207" s="24">
        <f>R207-W207</f>
        <v/>
      </c>
      <c r="Z207" s="24">
        <f>MAX(Q207,R207)-W207</f>
        <v/>
      </c>
      <c r="AA207" s="24" t="n">
        <v>0</v>
      </c>
    </row>
    <row r="208">
      <c r="A208" s="24">
        <f>Model_Data!A208</f>
        <v/>
      </c>
      <c r="B208" s="24">
        <f>Model_Data!Y208</f>
        <v/>
      </c>
      <c r="C208" s="24">
        <f>Model_Data!X208</f>
        <v/>
      </c>
      <c r="D208" s="24">
        <f>Model_Data!B208</f>
        <v/>
      </c>
      <c r="E208" s="24">
        <f>Inputs!$C$6</f>
        <v/>
      </c>
      <c r="F208" s="24">
        <f>Subsurface_Inputs!$C$5+Subsurface_Inputs!$C$6*SIN(2*PI()*(A208+Subsurface_Inputs!$C$7)/Subsurface_Inputs!$C$8)+Subsurface_Inputs!$C$9*COS(2*PI()*A208/Subsurface_Inputs!$C$10)+Subsurface_Inputs!$C$11*(B208-AVERAGE($B$2:$B$242))</f>
        <v/>
      </c>
      <c r="G208" s="24">
        <f>B208-F208</f>
        <v/>
      </c>
      <c r="H208" s="24">
        <f>MIN(1,MAX(0,Subsurface_Inputs!$C$13*EXP(-0.5*((A208-Subsurface_Inputs!$C$14)/Subsurface_Inputs!$C$15)^2)+Subsurface_Inputs!$C$16*EXP(-0.5*((A208-Subsurface_Inputs!$C$17)/Subsurface_Inputs!$C$18)^2)))</f>
        <v/>
      </c>
      <c r="I208" s="24">
        <f>Subsurface_Inputs!$C$19+Subsurface_Inputs!$C$20*SIN(2*PI()*(A208-Subsurface_Inputs!$C$21)/Subsurface_Inputs!$C$22)-Subsurface_Inputs!$C$23*H208</f>
        <v/>
      </c>
      <c r="J208" s="24">
        <f>B208-I208</f>
        <v/>
      </c>
      <c r="K208" s="24">
        <f>Subsurface_Inputs!$C$25+Subsurface_Inputs!$C$26*SIN(2*PI()*(A208+Subsurface_Inputs!$C$27)/Subsurface_Inputs!$C$28)+Subsurface_Inputs!$C$29*COS(2*PI()*(A208-Subsurface_Inputs!$C$30)/Subsurface_Inputs!$C$31)-Subsurface_Inputs!$C$32*(B208-AVERAGE($B$2:$B$242))</f>
        <v/>
      </c>
      <c r="L208" s="24">
        <f>B208-K208</f>
        <v/>
      </c>
      <c r="M208" s="24">
        <f>2*Subsurface_Inputs!$C$34*F208/Subsurface_Inputs!$C$35*1000000</f>
        <v/>
      </c>
      <c r="N208" s="24">
        <f>2*Subsurface_Inputs!$C$34*I208/Subsurface_Inputs!$C$35*1000000</f>
        <v/>
      </c>
      <c r="O208" s="24">
        <f>2*Subsurface_Inputs!$C$34*K208/Subsurface_Inputs!$C$35*1000000</f>
        <v/>
      </c>
      <c r="P208" s="24">
        <f>Subsurface_Inputs!$C$37-2*Subsurface_Inputs!$C$36*(F208/1000)</f>
        <v/>
      </c>
      <c r="Q208" s="24">
        <f>Subsurface_Inputs!$C$38+Subsurface_Inputs!$C$39*H208-2*Subsurface_Inputs!$C$36*(I208/1000)</f>
        <v/>
      </c>
      <c r="R208" s="24">
        <f>Subsurface_Inputs!$C$40-2*Subsurface_Inputs!$C$36*(K208/1000)-Subsurface_Inputs!$C$41*ABS(L208-AVERAGE($L$2:$L$242))</f>
        <v/>
      </c>
      <c r="S208" s="24">
        <f>K208-AVERAGE($K$2:$K$242)</f>
        <v/>
      </c>
      <c r="T208" s="24">
        <f>K208/F208</f>
        <v/>
      </c>
      <c r="U208" s="25">
        <f>IF(H208&gt;=Subsurface_Inputs!$C$42,"Lens visible","Weak/no lens")</f>
        <v/>
      </c>
      <c r="V208" s="25">
        <f>IF(R208&gt;=W208,"Likely visible","Weak")</f>
        <v/>
      </c>
      <c r="W208" s="24">
        <f>Subsurface_Inputs!$C$43</f>
        <v/>
      </c>
      <c r="X208" s="24">
        <f>Q208-W208</f>
        <v/>
      </c>
      <c r="Y208" s="24">
        <f>R208-W208</f>
        <v/>
      </c>
      <c r="Z208" s="24">
        <f>MAX(Q208,R208)-W208</f>
        <v/>
      </c>
      <c r="AA208" s="24" t="n">
        <v>0</v>
      </c>
    </row>
    <row r="209">
      <c r="A209" s="24">
        <f>Model_Data!A209</f>
        <v/>
      </c>
      <c r="B209" s="24">
        <f>Model_Data!Y209</f>
        <v/>
      </c>
      <c r="C209" s="24">
        <f>Model_Data!X209</f>
        <v/>
      </c>
      <c r="D209" s="24">
        <f>Model_Data!B209</f>
        <v/>
      </c>
      <c r="E209" s="24">
        <f>Inputs!$C$6</f>
        <v/>
      </c>
      <c r="F209" s="24">
        <f>Subsurface_Inputs!$C$5+Subsurface_Inputs!$C$6*SIN(2*PI()*(A209+Subsurface_Inputs!$C$7)/Subsurface_Inputs!$C$8)+Subsurface_Inputs!$C$9*COS(2*PI()*A209/Subsurface_Inputs!$C$10)+Subsurface_Inputs!$C$11*(B209-AVERAGE($B$2:$B$242))</f>
        <v/>
      </c>
      <c r="G209" s="24">
        <f>B209-F209</f>
        <v/>
      </c>
      <c r="H209" s="24">
        <f>MIN(1,MAX(0,Subsurface_Inputs!$C$13*EXP(-0.5*((A209-Subsurface_Inputs!$C$14)/Subsurface_Inputs!$C$15)^2)+Subsurface_Inputs!$C$16*EXP(-0.5*((A209-Subsurface_Inputs!$C$17)/Subsurface_Inputs!$C$18)^2)))</f>
        <v/>
      </c>
      <c r="I209" s="24">
        <f>Subsurface_Inputs!$C$19+Subsurface_Inputs!$C$20*SIN(2*PI()*(A209-Subsurface_Inputs!$C$21)/Subsurface_Inputs!$C$22)-Subsurface_Inputs!$C$23*H209</f>
        <v/>
      </c>
      <c r="J209" s="24">
        <f>B209-I209</f>
        <v/>
      </c>
      <c r="K209" s="24">
        <f>Subsurface_Inputs!$C$25+Subsurface_Inputs!$C$26*SIN(2*PI()*(A209+Subsurface_Inputs!$C$27)/Subsurface_Inputs!$C$28)+Subsurface_Inputs!$C$29*COS(2*PI()*(A209-Subsurface_Inputs!$C$30)/Subsurface_Inputs!$C$31)-Subsurface_Inputs!$C$32*(B209-AVERAGE($B$2:$B$242))</f>
        <v/>
      </c>
      <c r="L209" s="24">
        <f>B209-K209</f>
        <v/>
      </c>
      <c r="M209" s="24">
        <f>2*Subsurface_Inputs!$C$34*F209/Subsurface_Inputs!$C$35*1000000</f>
        <v/>
      </c>
      <c r="N209" s="24">
        <f>2*Subsurface_Inputs!$C$34*I209/Subsurface_Inputs!$C$35*1000000</f>
        <v/>
      </c>
      <c r="O209" s="24">
        <f>2*Subsurface_Inputs!$C$34*K209/Subsurface_Inputs!$C$35*1000000</f>
        <v/>
      </c>
      <c r="P209" s="24">
        <f>Subsurface_Inputs!$C$37-2*Subsurface_Inputs!$C$36*(F209/1000)</f>
        <v/>
      </c>
      <c r="Q209" s="24">
        <f>Subsurface_Inputs!$C$38+Subsurface_Inputs!$C$39*H209-2*Subsurface_Inputs!$C$36*(I209/1000)</f>
        <v/>
      </c>
      <c r="R209" s="24">
        <f>Subsurface_Inputs!$C$40-2*Subsurface_Inputs!$C$36*(K209/1000)-Subsurface_Inputs!$C$41*ABS(L209-AVERAGE($L$2:$L$242))</f>
        <v/>
      </c>
      <c r="S209" s="24">
        <f>K209-AVERAGE($K$2:$K$242)</f>
        <v/>
      </c>
      <c r="T209" s="24">
        <f>K209/F209</f>
        <v/>
      </c>
      <c r="U209" s="25">
        <f>IF(H209&gt;=Subsurface_Inputs!$C$42,"Lens visible","Weak/no lens")</f>
        <v/>
      </c>
      <c r="V209" s="25">
        <f>IF(R209&gt;=W209,"Likely visible","Weak")</f>
        <v/>
      </c>
      <c r="W209" s="24">
        <f>Subsurface_Inputs!$C$43</f>
        <v/>
      </c>
      <c r="X209" s="24">
        <f>Q209-W209</f>
        <v/>
      </c>
      <c r="Y209" s="24">
        <f>R209-W209</f>
        <v/>
      </c>
      <c r="Z209" s="24">
        <f>MAX(Q209,R209)-W209</f>
        <v/>
      </c>
      <c r="AA209" s="24" t="n">
        <v>0</v>
      </c>
    </row>
    <row r="210">
      <c r="A210" s="24">
        <f>Model_Data!A210</f>
        <v/>
      </c>
      <c r="B210" s="24">
        <f>Model_Data!Y210</f>
        <v/>
      </c>
      <c r="C210" s="24">
        <f>Model_Data!X210</f>
        <v/>
      </c>
      <c r="D210" s="24">
        <f>Model_Data!B210</f>
        <v/>
      </c>
      <c r="E210" s="24">
        <f>Inputs!$C$6</f>
        <v/>
      </c>
      <c r="F210" s="24">
        <f>Subsurface_Inputs!$C$5+Subsurface_Inputs!$C$6*SIN(2*PI()*(A210+Subsurface_Inputs!$C$7)/Subsurface_Inputs!$C$8)+Subsurface_Inputs!$C$9*COS(2*PI()*A210/Subsurface_Inputs!$C$10)+Subsurface_Inputs!$C$11*(B210-AVERAGE($B$2:$B$242))</f>
        <v/>
      </c>
      <c r="G210" s="24">
        <f>B210-F210</f>
        <v/>
      </c>
      <c r="H210" s="24">
        <f>MIN(1,MAX(0,Subsurface_Inputs!$C$13*EXP(-0.5*((A210-Subsurface_Inputs!$C$14)/Subsurface_Inputs!$C$15)^2)+Subsurface_Inputs!$C$16*EXP(-0.5*((A210-Subsurface_Inputs!$C$17)/Subsurface_Inputs!$C$18)^2)))</f>
        <v/>
      </c>
      <c r="I210" s="24">
        <f>Subsurface_Inputs!$C$19+Subsurface_Inputs!$C$20*SIN(2*PI()*(A210-Subsurface_Inputs!$C$21)/Subsurface_Inputs!$C$22)-Subsurface_Inputs!$C$23*H210</f>
        <v/>
      </c>
      <c r="J210" s="24">
        <f>B210-I210</f>
        <v/>
      </c>
      <c r="K210" s="24">
        <f>Subsurface_Inputs!$C$25+Subsurface_Inputs!$C$26*SIN(2*PI()*(A210+Subsurface_Inputs!$C$27)/Subsurface_Inputs!$C$28)+Subsurface_Inputs!$C$29*COS(2*PI()*(A210-Subsurface_Inputs!$C$30)/Subsurface_Inputs!$C$31)-Subsurface_Inputs!$C$32*(B210-AVERAGE($B$2:$B$242))</f>
        <v/>
      </c>
      <c r="L210" s="24">
        <f>B210-K210</f>
        <v/>
      </c>
      <c r="M210" s="24">
        <f>2*Subsurface_Inputs!$C$34*F210/Subsurface_Inputs!$C$35*1000000</f>
        <v/>
      </c>
      <c r="N210" s="24">
        <f>2*Subsurface_Inputs!$C$34*I210/Subsurface_Inputs!$C$35*1000000</f>
        <v/>
      </c>
      <c r="O210" s="24">
        <f>2*Subsurface_Inputs!$C$34*K210/Subsurface_Inputs!$C$35*1000000</f>
        <v/>
      </c>
      <c r="P210" s="24">
        <f>Subsurface_Inputs!$C$37-2*Subsurface_Inputs!$C$36*(F210/1000)</f>
        <v/>
      </c>
      <c r="Q210" s="24">
        <f>Subsurface_Inputs!$C$38+Subsurface_Inputs!$C$39*H210-2*Subsurface_Inputs!$C$36*(I210/1000)</f>
        <v/>
      </c>
      <c r="R210" s="24">
        <f>Subsurface_Inputs!$C$40-2*Subsurface_Inputs!$C$36*(K210/1000)-Subsurface_Inputs!$C$41*ABS(L210-AVERAGE($L$2:$L$242))</f>
        <v/>
      </c>
      <c r="S210" s="24">
        <f>K210-AVERAGE($K$2:$K$242)</f>
        <v/>
      </c>
      <c r="T210" s="24">
        <f>K210/F210</f>
        <v/>
      </c>
      <c r="U210" s="25">
        <f>IF(H210&gt;=Subsurface_Inputs!$C$42,"Lens visible","Weak/no lens")</f>
        <v/>
      </c>
      <c r="V210" s="25">
        <f>IF(R210&gt;=W210,"Likely visible","Weak")</f>
        <v/>
      </c>
      <c r="W210" s="24">
        <f>Subsurface_Inputs!$C$43</f>
        <v/>
      </c>
      <c r="X210" s="24">
        <f>Q210-W210</f>
        <v/>
      </c>
      <c r="Y210" s="24">
        <f>R210-W210</f>
        <v/>
      </c>
      <c r="Z210" s="24">
        <f>MAX(Q210,R210)-W210</f>
        <v/>
      </c>
      <c r="AA210" s="24" t="n">
        <v>0</v>
      </c>
    </row>
    <row r="211">
      <c r="A211" s="24">
        <f>Model_Data!A211</f>
        <v/>
      </c>
      <c r="B211" s="24">
        <f>Model_Data!Y211</f>
        <v/>
      </c>
      <c r="C211" s="24">
        <f>Model_Data!X211</f>
        <v/>
      </c>
      <c r="D211" s="24">
        <f>Model_Data!B211</f>
        <v/>
      </c>
      <c r="E211" s="24">
        <f>Inputs!$C$6</f>
        <v/>
      </c>
      <c r="F211" s="24">
        <f>Subsurface_Inputs!$C$5+Subsurface_Inputs!$C$6*SIN(2*PI()*(A211+Subsurface_Inputs!$C$7)/Subsurface_Inputs!$C$8)+Subsurface_Inputs!$C$9*COS(2*PI()*A211/Subsurface_Inputs!$C$10)+Subsurface_Inputs!$C$11*(B211-AVERAGE($B$2:$B$242))</f>
        <v/>
      </c>
      <c r="G211" s="24">
        <f>B211-F211</f>
        <v/>
      </c>
      <c r="H211" s="24">
        <f>MIN(1,MAX(0,Subsurface_Inputs!$C$13*EXP(-0.5*((A211-Subsurface_Inputs!$C$14)/Subsurface_Inputs!$C$15)^2)+Subsurface_Inputs!$C$16*EXP(-0.5*((A211-Subsurface_Inputs!$C$17)/Subsurface_Inputs!$C$18)^2)))</f>
        <v/>
      </c>
      <c r="I211" s="24">
        <f>Subsurface_Inputs!$C$19+Subsurface_Inputs!$C$20*SIN(2*PI()*(A211-Subsurface_Inputs!$C$21)/Subsurface_Inputs!$C$22)-Subsurface_Inputs!$C$23*H211</f>
        <v/>
      </c>
      <c r="J211" s="24">
        <f>B211-I211</f>
        <v/>
      </c>
      <c r="K211" s="24">
        <f>Subsurface_Inputs!$C$25+Subsurface_Inputs!$C$26*SIN(2*PI()*(A211+Subsurface_Inputs!$C$27)/Subsurface_Inputs!$C$28)+Subsurface_Inputs!$C$29*COS(2*PI()*(A211-Subsurface_Inputs!$C$30)/Subsurface_Inputs!$C$31)-Subsurface_Inputs!$C$32*(B211-AVERAGE($B$2:$B$242))</f>
        <v/>
      </c>
      <c r="L211" s="24">
        <f>B211-K211</f>
        <v/>
      </c>
      <c r="M211" s="24">
        <f>2*Subsurface_Inputs!$C$34*F211/Subsurface_Inputs!$C$35*1000000</f>
        <v/>
      </c>
      <c r="N211" s="24">
        <f>2*Subsurface_Inputs!$C$34*I211/Subsurface_Inputs!$C$35*1000000</f>
        <v/>
      </c>
      <c r="O211" s="24">
        <f>2*Subsurface_Inputs!$C$34*K211/Subsurface_Inputs!$C$35*1000000</f>
        <v/>
      </c>
      <c r="P211" s="24">
        <f>Subsurface_Inputs!$C$37-2*Subsurface_Inputs!$C$36*(F211/1000)</f>
        <v/>
      </c>
      <c r="Q211" s="24">
        <f>Subsurface_Inputs!$C$38+Subsurface_Inputs!$C$39*H211-2*Subsurface_Inputs!$C$36*(I211/1000)</f>
        <v/>
      </c>
      <c r="R211" s="24">
        <f>Subsurface_Inputs!$C$40-2*Subsurface_Inputs!$C$36*(K211/1000)-Subsurface_Inputs!$C$41*ABS(L211-AVERAGE($L$2:$L$242))</f>
        <v/>
      </c>
      <c r="S211" s="24">
        <f>K211-AVERAGE($K$2:$K$242)</f>
        <v/>
      </c>
      <c r="T211" s="24">
        <f>K211/F211</f>
        <v/>
      </c>
      <c r="U211" s="25">
        <f>IF(H211&gt;=Subsurface_Inputs!$C$42,"Lens visible","Weak/no lens")</f>
        <v/>
      </c>
      <c r="V211" s="25">
        <f>IF(R211&gt;=W211,"Likely visible","Weak")</f>
        <v/>
      </c>
      <c r="W211" s="24">
        <f>Subsurface_Inputs!$C$43</f>
        <v/>
      </c>
      <c r="X211" s="24">
        <f>Q211-W211</f>
        <v/>
      </c>
      <c r="Y211" s="24">
        <f>R211-W211</f>
        <v/>
      </c>
      <c r="Z211" s="24">
        <f>MAX(Q211,R211)-W211</f>
        <v/>
      </c>
      <c r="AA211" s="24" t="n">
        <v>0</v>
      </c>
    </row>
    <row r="212">
      <c r="A212" s="24">
        <f>Model_Data!A212</f>
        <v/>
      </c>
      <c r="B212" s="24">
        <f>Model_Data!Y212</f>
        <v/>
      </c>
      <c r="C212" s="24">
        <f>Model_Data!X212</f>
        <v/>
      </c>
      <c r="D212" s="24">
        <f>Model_Data!B212</f>
        <v/>
      </c>
      <c r="E212" s="24">
        <f>Inputs!$C$6</f>
        <v/>
      </c>
      <c r="F212" s="24">
        <f>Subsurface_Inputs!$C$5+Subsurface_Inputs!$C$6*SIN(2*PI()*(A212+Subsurface_Inputs!$C$7)/Subsurface_Inputs!$C$8)+Subsurface_Inputs!$C$9*COS(2*PI()*A212/Subsurface_Inputs!$C$10)+Subsurface_Inputs!$C$11*(B212-AVERAGE($B$2:$B$242))</f>
        <v/>
      </c>
      <c r="G212" s="24">
        <f>B212-F212</f>
        <v/>
      </c>
      <c r="H212" s="24">
        <f>MIN(1,MAX(0,Subsurface_Inputs!$C$13*EXP(-0.5*((A212-Subsurface_Inputs!$C$14)/Subsurface_Inputs!$C$15)^2)+Subsurface_Inputs!$C$16*EXP(-0.5*((A212-Subsurface_Inputs!$C$17)/Subsurface_Inputs!$C$18)^2)))</f>
        <v/>
      </c>
      <c r="I212" s="24">
        <f>Subsurface_Inputs!$C$19+Subsurface_Inputs!$C$20*SIN(2*PI()*(A212-Subsurface_Inputs!$C$21)/Subsurface_Inputs!$C$22)-Subsurface_Inputs!$C$23*H212</f>
        <v/>
      </c>
      <c r="J212" s="24">
        <f>B212-I212</f>
        <v/>
      </c>
      <c r="K212" s="24">
        <f>Subsurface_Inputs!$C$25+Subsurface_Inputs!$C$26*SIN(2*PI()*(A212+Subsurface_Inputs!$C$27)/Subsurface_Inputs!$C$28)+Subsurface_Inputs!$C$29*COS(2*PI()*(A212-Subsurface_Inputs!$C$30)/Subsurface_Inputs!$C$31)-Subsurface_Inputs!$C$32*(B212-AVERAGE($B$2:$B$242))</f>
        <v/>
      </c>
      <c r="L212" s="24">
        <f>B212-K212</f>
        <v/>
      </c>
      <c r="M212" s="24">
        <f>2*Subsurface_Inputs!$C$34*F212/Subsurface_Inputs!$C$35*1000000</f>
        <v/>
      </c>
      <c r="N212" s="24">
        <f>2*Subsurface_Inputs!$C$34*I212/Subsurface_Inputs!$C$35*1000000</f>
        <v/>
      </c>
      <c r="O212" s="24">
        <f>2*Subsurface_Inputs!$C$34*K212/Subsurface_Inputs!$C$35*1000000</f>
        <v/>
      </c>
      <c r="P212" s="24">
        <f>Subsurface_Inputs!$C$37-2*Subsurface_Inputs!$C$36*(F212/1000)</f>
        <v/>
      </c>
      <c r="Q212" s="24">
        <f>Subsurface_Inputs!$C$38+Subsurface_Inputs!$C$39*H212-2*Subsurface_Inputs!$C$36*(I212/1000)</f>
        <v/>
      </c>
      <c r="R212" s="24">
        <f>Subsurface_Inputs!$C$40-2*Subsurface_Inputs!$C$36*(K212/1000)-Subsurface_Inputs!$C$41*ABS(L212-AVERAGE($L$2:$L$242))</f>
        <v/>
      </c>
      <c r="S212" s="24">
        <f>K212-AVERAGE($K$2:$K$242)</f>
        <v/>
      </c>
      <c r="T212" s="24">
        <f>K212/F212</f>
        <v/>
      </c>
      <c r="U212" s="25">
        <f>IF(H212&gt;=Subsurface_Inputs!$C$42,"Lens visible","Weak/no lens")</f>
        <v/>
      </c>
      <c r="V212" s="25">
        <f>IF(R212&gt;=W212,"Likely visible","Weak")</f>
        <v/>
      </c>
      <c r="W212" s="24">
        <f>Subsurface_Inputs!$C$43</f>
        <v/>
      </c>
      <c r="X212" s="24">
        <f>Q212-W212</f>
        <v/>
      </c>
      <c r="Y212" s="24">
        <f>R212-W212</f>
        <v/>
      </c>
      <c r="Z212" s="24">
        <f>MAX(Q212,R212)-W212</f>
        <v/>
      </c>
      <c r="AA212" s="24" t="n">
        <v>0</v>
      </c>
    </row>
    <row r="213">
      <c r="A213" s="24">
        <f>Model_Data!A213</f>
        <v/>
      </c>
      <c r="B213" s="24">
        <f>Model_Data!Y213</f>
        <v/>
      </c>
      <c r="C213" s="24">
        <f>Model_Data!X213</f>
        <v/>
      </c>
      <c r="D213" s="24">
        <f>Model_Data!B213</f>
        <v/>
      </c>
      <c r="E213" s="24">
        <f>Inputs!$C$6</f>
        <v/>
      </c>
      <c r="F213" s="24">
        <f>Subsurface_Inputs!$C$5+Subsurface_Inputs!$C$6*SIN(2*PI()*(A213+Subsurface_Inputs!$C$7)/Subsurface_Inputs!$C$8)+Subsurface_Inputs!$C$9*COS(2*PI()*A213/Subsurface_Inputs!$C$10)+Subsurface_Inputs!$C$11*(B213-AVERAGE($B$2:$B$242))</f>
        <v/>
      </c>
      <c r="G213" s="24">
        <f>B213-F213</f>
        <v/>
      </c>
      <c r="H213" s="24">
        <f>MIN(1,MAX(0,Subsurface_Inputs!$C$13*EXP(-0.5*((A213-Subsurface_Inputs!$C$14)/Subsurface_Inputs!$C$15)^2)+Subsurface_Inputs!$C$16*EXP(-0.5*((A213-Subsurface_Inputs!$C$17)/Subsurface_Inputs!$C$18)^2)))</f>
        <v/>
      </c>
      <c r="I213" s="24">
        <f>Subsurface_Inputs!$C$19+Subsurface_Inputs!$C$20*SIN(2*PI()*(A213-Subsurface_Inputs!$C$21)/Subsurface_Inputs!$C$22)-Subsurface_Inputs!$C$23*H213</f>
        <v/>
      </c>
      <c r="J213" s="24">
        <f>B213-I213</f>
        <v/>
      </c>
      <c r="K213" s="24">
        <f>Subsurface_Inputs!$C$25+Subsurface_Inputs!$C$26*SIN(2*PI()*(A213+Subsurface_Inputs!$C$27)/Subsurface_Inputs!$C$28)+Subsurface_Inputs!$C$29*COS(2*PI()*(A213-Subsurface_Inputs!$C$30)/Subsurface_Inputs!$C$31)-Subsurface_Inputs!$C$32*(B213-AVERAGE($B$2:$B$242))</f>
        <v/>
      </c>
      <c r="L213" s="24">
        <f>B213-K213</f>
        <v/>
      </c>
      <c r="M213" s="24">
        <f>2*Subsurface_Inputs!$C$34*F213/Subsurface_Inputs!$C$35*1000000</f>
        <v/>
      </c>
      <c r="N213" s="24">
        <f>2*Subsurface_Inputs!$C$34*I213/Subsurface_Inputs!$C$35*1000000</f>
        <v/>
      </c>
      <c r="O213" s="24">
        <f>2*Subsurface_Inputs!$C$34*K213/Subsurface_Inputs!$C$35*1000000</f>
        <v/>
      </c>
      <c r="P213" s="24">
        <f>Subsurface_Inputs!$C$37-2*Subsurface_Inputs!$C$36*(F213/1000)</f>
        <v/>
      </c>
      <c r="Q213" s="24">
        <f>Subsurface_Inputs!$C$38+Subsurface_Inputs!$C$39*H213-2*Subsurface_Inputs!$C$36*(I213/1000)</f>
        <v/>
      </c>
      <c r="R213" s="24">
        <f>Subsurface_Inputs!$C$40-2*Subsurface_Inputs!$C$36*(K213/1000)-Subsurface_Inputs!$C$41*ABS(L213-AVERAGE($L$2:$L$242))</f>
        <v/>
      </c>
      <c r="S213" s="24">
        <f>K213-AVERAGE($K$2:$K$242)</f>
        <v/>
      </c>
      <c r="T213" s="24">
        <f>K213/F213</f>
        <v/>
      </c>
      <c r="U213" s="25">
        <f>IF(H213&gt;=Subsurface_Inputs!$C$42,"Lens visible","Weak/no lens")</f>
        <v/>
      </c>
      <c r="V213" s="25">
        <f>IF(R213&gt;=W213,"Likely visible","Weak")</f>
        <v/>
      </c>
      <c r="W213" s="24">
        <f>Subsurface_Inputs!$C$43</f>
        <v/>
      </c>
      <c r="X213" s="24">
        <f>Q213-W213</f>
        <v/>
      </c>
      <c r="Y213" s="24">
        <f>R213-W213</f>
        <v/>
      </c>
      <c r="Z213" s="24">
        <f>MAX(Q213,R213)-W213</f>
        <v/>
      </c>
      <c r="AA213" s="24" t="n">
        <v>0</v>
      </c>
    </row>
    <row r="214">
      <c r="A214" s="24">
        <f>Model_Data!A214</f>
        <v/>
      </c>
      <c r="B214" s="24">
        <f>Model_Data!Y214</f>
        <v/>
      </c>
      <c r="C214" s="24">
        <f>Model_Data!X214</f>
        <v/>
      </c>
      <c r="D214" s="24">
        <f>Model_Data!B214</f>
        <v/>
      </c>
      <c r="E214" s="24">
        <f>Inputs!$C$6</f>
        <v/>
      </c>
      <c r="F214" s="24">
        <f>Subsurface_Inputs!$C$5+Subsurface_Inputs!$C$6*SIN(2*PI()*(A214+Subsurface_Inputs!$C$7)/Subsurface_Inputs!$C$8)+Subsurface_Inputs!$C$9*COS(2*PI()*A214/Subsurface_Inputs!$C$10)+Subsurface_Inputs!$C$11*(B214-AVERAGE($B$2:$B$242))</f>
        <v/>
      </c>
      <c r="G214" s="24">
        <f>B214-F214</f>
        <v/>
      </c>
      <c r="H214" s="24">
        <f>MIN(1,MAX(0,Subsurface_Inputs!$C$13*EXP(-0.5*((A214-Subsurface_Inputs!$C$14)/Subsurface_Inputs!$C$15)^2)+Subsurface_Inputs!$C$16*EXP(-0.5*((A214-Subsurface_Inputs!$C$17)/Subsurface_Inputs!$C$18)^2)))</f>
        <v/>
      </c>
      <c r="I214" s="24">
        <f>Subsurface_Inputs!$C$19+Subsurface_Inputs!$C$20*SIN(2*PI()*(A214-Subsurface_Inputs!$C$21)/Subsurface_Inputs!$C$22)-Subsurface_Inputs!$C$23*H214</f>
        <v/>
      </c>
      <c r="J214" s="24">
        <f>B214-I214</f>
        <v/>
      </c>
      <c r="K214" s="24">
        <f>Subsurface_Inputs!$C$25+Subsurface_Inputs!$C$26*SIN(2*PI()*(A214+Subsurface_Inputs!$C$27)/Subsurface_Inputs!$C$28)+Subsurface_Inputs!$C$29*COS(2*PI()*(A214-Subsurface_Inputs!$C$30)/Subsurface_Inputs!$C$31)-Subsurface_Inputs!$C$32*(B214-AVERAGE($B$2:$B$242))</f>
        <v/>
      </c>
      <c r="L214" s="24">
        <f>B214-K214</f>
        <v/>
      </c>
      <c r="M214" s="24">
        <f>2*Subsurface_Inputs!$C$34*F214/Subsurface_Inputs!$C$35*1000000</f>
        <v/>
      </c>
      <c r="N214" s="24">
        <f>2*Subsurface_Inputs!$C$34*I214/Subsurface_Inputs!$C$35*1000000</f>
        <v/>
      </c>
      <c r="O214" s="24">
        <f>2*Subsurface_Inputs!$C$34*K214/Subsurface_Inputs!$C$35*1000000</f>
        <v/>
      </c>
      <c r="P214" s="24">
        <f>Subsurface_Inputs!$C$37-2*Subsurface_Inputs!$C$36*(F214/1000)</f>
        <v/>
      </c>
      <c r="Q214" s="24">
        <f>Subsurface_Inputs!$C$38+Subsurface_Inputs!$C$39*H214-2*Subsurface_Inputs!$C$36*(I214/1000)</f>
        <v/>
      </c>
      <c r="R214" s="24">
        <f>Subsurface_Inputs!$C$40-2*Subsurface_Inputs!$C$36*(K214/1000)-Subsurface_Inputs!$C$41*ABS(L214-AVERAGE($L$2:$L$242))</f>
        <v/>
      </c>
      <c r="S214" s="24">
        <f>K214-AVERAGE($K$2:$K$242)</f>
        <v/>
      </c>
      <c r="T214" s="24">
        <f>K214/F214</f>
        <v/>
      </c>
      <c r="U214" s="25">
        <f>IF(H214&gt;=Subsurface_Inputs!$C$42,"Lens visible","Weak/no lens")</f>
        <v/>
      </c>
      <c r="V214" s="25">
        <f>IF(R214&gt;=W214,"Likely visible","Weak")</f>
        <v/>
      </c>
      <c r="W214" s="24">
        <f>Subsurface_Inputs!$C$43</f>
        <v/>
      </c>
      <c r="X214" s="24">
        <f>Q214-W214</f>
        <v/>
      </c>
      <c r="Y214" s="24">
        <f>R214-W214</f>
        <v/>
      </c>
      <c r="Z214" s="24">
        <f>MAX(Q214,R214)-W214</f>
        <v/>
      </c>
      <c r="AA214" s="24" t="n">
        <v>0</v>
      </c>
    </row>
    <row r="215">
      <c r="A215" s="24">
        <f>Model_Data!A215</f>
        <v/>
      </c>
      <c r="B215" s="24">
        <f>Model_Data!Y215</f>
        <v/>
      </c>
      <c r="C215" s="24">
        <f>Model_Data!X215</f>
        <v/>
      </c>
      <c r="D215" s="24">
        <f>Model_Data!B215</f>
        <v/>
      </c>
      <c r="E215" s="24">
        <f>Inputs!$C$6</f>
        <v/>
      </c>
      <c r="F215" s="24">
        <f>Subsurface_Inputs!$C$5+Subsurface_Inputs!$C$6*SIN(2*PI()*(A215+Subsurface_Inputs!$C$7)/Subsurface_Inputs!$C$8)+Subsurface_Inputs!$C$9*COS(2*PI()*A215/Subsurface_Inputs!$C$10)+Subsurface_Inputs!$C$11*(B215-AVERAGE($B$2:$B$242))</f>
        <v/>
      </c>
      <c r="G215" s="24">
        <f>B215-F215</f>
        <v/>
      </c>
      <c r="H215" s="24">
        <f>MIN(1,MAX(0,Subsurface_Inputs!$C$13*EXP(-0.5*((A215-Subsurface_Inputs!$C$14)/Subsurface_Inputs!$C$15)^2)+Subsurface_Inputs!$C$16*EXP(-0.5*((A215-Subsurface_Inputs!$C$17)/Subsurface_Inputs!$C$18)^2)))</f>
        <v/>
      </c>
      <c r="I215" s="24">
        <f>Subsurface_Inputs!$C$19+Subsurface_Inputs!$C$20*SIN(2*PI()*(A215-Subsurface_Inputs!$C$21)/Subsurface_Inputs!$C$22)-Subsurface_Inputs!$C$23*H215</f>
        <v/>
      </c>
      <c r="J215" s="24">
        <f>B215-I215</f>
        <v/>
      </c>
      <c r="K215" s="24">
        <f>Subsurface_Inputs!$C$25+Subsurface_Inputs!$C$26*SIN(2*PI()*(A215+Subsurface_Inputs!$C$27)/Subsurface_Inputs!$C$28)+Subsurface_Inputs!$C$29*COS(2*PI()*(A215-Subsurface_Inputs!$C$30)/Subsurface_Inputs!$C$31)-Subsurface_Inputs!$C$32*(B215-AVERAGE($B$2:$B$242))</f>
        <v/>
      </c>
      <c r="L215" s="24">
        <f>B215-K215</f>
        <v/>
      </c>
      <c r="M215" s="24">
        <f>2*Subsurface_Inputs!$C$34*F215/Subsurface_Inputs!$C$35*1000000</f>
        <v/>
      </c>
      <c r="N215" s="24">
        <f>2*Subsurface_Inputs!$C$34*I215/Subsurface_Inputs!$C$35*1000000</f>
        <v/>
      </c>
      <c r="O215" s="24">
        <f>2*Subsurface_Inputs!$C$34*K215/Subsurface_Inputs!$C$35*1000000</f>
        <v/>
      </c>
      <c r="P215" s="24">
        <f>Subsurface_Inputs!$C$37-2*Subsurface_Inputs!$C$36*(F215/1000)</f>
        <v/>
      </c>
      <c r="Q215" s="24">
        <f>Subsurface_Inputs!$C$38+Subsurface_Inputs!$C$39*H215-2*Subsurface_Inputs!$C$36*(I215/1000)</f>
        <v/>
      </c>
      <c r="R215" s="24">
        <f>Subsurface_Inputs!$C$40-2*Subsurface_Inputs!$C$36*(K215/1000)-Subsurface_Inputs!$C$41*ABS(L215-AVERAGE($L$2:$L$242))</f>
        <v/>
      </c>
      <c r="S215" s="24">
        <f>K215-AVERAGE($K$2:$K$242)</f>
        <v/>
      </c>
      <c r="T215" s="24">
        <f>K215/F215</f>
        <v/>
      </c>
      <c r="U215" s="25">
        <f>IF(H215&gt;=Subsurface_Inputs!$C$42,"Lens visible","Weak/no lens")</f>
        <v/>
      </c>
      <c r="V215" s="25">
        <f>IF(R215&gt;=W215,"Likely visible","Weak")</f>
        <v/>
      </c>
      <c r="W215" s="24">
        <f>Subsurface_Inputs!$C$43</f>
        <v/>
      </c>
      <c r="X215" s="24">
        <f>Q215-W215</f>
        <v/>
      </c>
      <c r="Y215" s="24">
        <f>R215-W215</f>
        <v/>
      </c>
      <c r="Z215" s="24">
        <f>MAX(Q215,R215)-W215</f>
        <v/>
      </c>
      <c r="AA215" s="24" t="n">
        <v>0</v>
      </c>
    </row>
    <row r="216">
      <c r="A216" s="24">
        <f>Model_Data!A216</f>
        <v/>
      </c>
      <c r="B216" s="24">
        <f>Model_Data!Y216</f>
        <v/>
      </c>
      <c r="C216" s="24">
        <f>Model_Data!X216</f>
        <v/>
      </c>
      <c r="D216" s="24">
        <f>Model_Data!B216</f>
        <v/>
      </c>
      <c r="E216" s="24">
        <f>Inputs!$C$6</f>
        <v/>
      </c>
      <c r="F216" s="24">
        <f>Subsurface_Inputs!$C$5+Subsurface_Inputs!$C$6*SIN(2*PI()*(A216+Subsurface_Inputs!$C$7)/Subsurface_Inputs!$C$8)+Subsurface_Inputs!$C$9*COS(2*PI()*A216/Subsurface_Inputs!$C$10)+Subsurface_Inputs!$C$11*(B216-AVERAGE($B$2:$B$242))</f>
        <v/>
      </c>
      <c r="G216" s="24">
        <f>B216-F216</f>
        <v/>
      </c>
      <c r="H216" s="24">
        <f>MIN(1,MAX(0,Subsurface_Inputs!$C$13*EXP(-0.5*((A216-Subsurface_Inputs!$C$14)/Subsurface_Inputs!$C$15)^2)+Subsurface_Inputs!$C$16*EXP(-0.5*((A216-Subsurface_Inputs!$C$17)/Subsurface_Inputs!$C$18)^2)))</f>
        <v/>
      </c>
      <c r="I216" s="24">
        <f>Subsurface_Inputs!$C$19+Subsurface_Inputs!$C$20*SIN(2*PI()*(A216-Subsurface_Inputs!$C$21)/Subsurface_Inputs!$C$22)-Subsurface_Inputs!$C$23*H216</f>
        <v/>
      </c>
      <c r="J216" s="24">
        <f>B216-I216</f>
        <v/>
      </c>
      <c r="K216" s="24">
        <f>Subsurface_Inputs!$C$25+Subsurface_Inputs!$C$26*SIN(2*PI()*(A216+Subsurface_Inputs!$C$27)/Subsurface_Inputs!$C$28)+Subsurface_Inputs!$C$29*COS(2*PI()*(A216-Subsurface_Inputs!$C$30)/Subsurface_Inputs!$C$31)-Subsurface_Inputs!$C$32*(B216-AVERAGE($B$2:$B$242))</f>
        <v/>
      </c>
      <c r="L216" s="24">
        <f>B216-K216</f>
        <v/>
      </c>
      <c r="M216" s="24">
        <f>2*Subsurface_Inputs!$C$34*F216/Subsurface_Inputs!$C$35*1000000</f>
        <v/>
      </c>
      <c r="N216" s="24">
        <f>2*Subsurface_Inputs!$C$34*I216/Subsurface_Inputs!$C$35*1000000</f>
        <v/>
      </c>
      <c r="O216" s="24">
        <f>2*Subsurface_Inputs!$C$34*K216/Subsurface_Inputs!$C$35*1000000</f>
        <v/>
      </c>
      <c r="P216" s="24">
        <f>Subsurface_Inputs!$C$37-2*Subsurface_Inputs!$C$36*(F216/1000)</f>
        <v/>
      </c>
      <c r="Q216" s="24">
        <f>Subsurface_Inputs!$C$38+Subsurface_Inputs!$C$39*H216-2*Subsurface_Inputs!$C$36*(I216/1000)</f>
        <v/>
      </c>
      <c r="R216" s="24">
        <f>Subsurface_Inputs!$C$40-2*Subsurface_Inputs!$C$36*(K216/1000)-Subsurface_Inputs!$C$41*ABS(L216-AVERAGE($L$2:$L$242))</f>
        <v/>
      </c>
      <c r="S216" s="24">
        <f>K216-AVERAGE($K$2:$K$242)</f>
        <v/>
      </c>
      <c r="T216" s="24">
        <f>K216/F216</f>
        <v/>
      </c>
      <c r="U216" s="25">
        <f>IF(H216&gt;=Subsurface_Inputs!$C$42,"Lens visible","Weak/no lens")</f>
        <v/>
      </c>
      <c r="V216" s="25">
        <f>IF(R216&gt;=W216,"Likely visible","Weak")</f>
        <v/>
      </c>
      <c r="W216" s="24">
        <f>Subsurface_Inputs!$C$43</f>
        <v/>
      </c>
      <c r="X216" s="24">
        <f>Q216-W216</f>
        <v/>
      </c>
      <c r="Y216" s="24">
        <f>R216-W216</f>
        <v/>
      </c>
      <c r="Z216" s="24">
        <f>MAX(Q216,R216)-W216</f>
        <v/>
      </c>
      <c r="AA216" s="24" t="n">
        <v>0</v>
      </c>
    </row>
    <row r="217">
      <c r="A217" s="24">
        <f>Model_Data!A217</f>
        <v/>
      </c>
      <c r="B217" s="24">
        <f>Model_Data!Y217</f>
        <v/>
      </c>
      <c r="C217" s="24">
        <f>Model_Data!X217</f>
        <v/>
      </c>
      <c r="D217" s="24">
        <f>Model_Data!B217</f>
        <v/>
      </c>
      <c r="E217" s="24">
        <f>Inputs!$C$6</f>
        <v/>
      </c>
      <c r="F217" s="24">
        <f>Subsurface_Inputs!$C$5+Subsurface_Inputs!$C$6*SIN(2*PI()*(A217+Subsurface_Inputs!$C$7)/Subsurface_Inputs!$C$8)+Subsurface_Inputs!$C$9*COS(2*PI()*A217/Subsurface_Inputs!$C$10)+Subsurface_Inputs!$C$11*(B217-AVERAGE($B$2:$B$242))</f>
        <v/>
      </c>
      <c r="G217" s="24">
        <f>B217-F217</f>
        <v/>
      </c>
      <c r="H217" s="24">
        <f>MIN(1,MAX(0,Subsurface_Inputs!$C$13*EXP(-0.5*((A217-Subsurface_Inputs!$C$14)/Subsurface_Inputs!$C$15)^2)+Subsurface_Inputs!$C$16*EXP(-0.5*((A217-Subsurface_Inputs!$C$17)/Subsurface_Inputs!$C$18)^2)))</f>
        <v/>
      </c>
      <c r="I217" s="24">
        <f>Subsurface_Inputs!$C$19+Subsurface_Inputs!$C$20*SIN(2*PI()*(A217-Subsurface_Inputs!$C$21)/Subsurface_Inputs!$C$22)-Subsurface_Inputs!$C$23*H217</f>
        <v/>
      </c>
      <c r="J217" s="24">
        <f>B217-I217</f>
        <v/>
      </c>
      <c r="K217" s="24">
        <f>Subsurface_Inputs!$C$25+Subsurface_Inputs!$C$26*SIN(2*PI()*(A217+Subsurface_Inputs!$C$27)/Subsurface_Inputs!$C$28)+Subsurface_Inputs!$C$29*COS(2*PI()*(A217-Subsurface_Inputs!$C$30)/Subsurface_Inputs!$C$31)-Subsurface_Inputs!$C$32*(B217-AVERAGE($B$2:$B$242))</f>
        <v/>
      </c>
      <c r="L217" s="24">
        <f>B217-K217</f>
        <v/>
      </c>
      <c r="M217" s="24">
        <f>2*Subsurface_Inputs!$C$34*F217/Subsurface_Inputs!$C$35*1000000</f>
        <v/>
      </c>
      <c r="N217" s="24">
        <f>2*Subsurface_Inputs!$C$34*I217/Subsurface_Inputs!$C$35*1000000</f>
        <v/>
      </c>
      <c r="O217" s="24">
        <f>2*Subsurface_Inputs!$C$34*K217/Subsurface_Inputs!$C$35*1000000</f>
        <v/>
      </c>
      <c r="P217" s="24">
        <f>Subsurface_Inputs!$C$37-2*Subsurface_Inputs!$C$36*(F217/1000)</f>
        <v/>
      </c>
      <c r="Q217" s="24">
        <f>Subsurface_Inputs!$C$38+Subsurface_Inputs!$C$39*H217-2*Subsurface_Inputs!$C$36*(I217/1000)</f>
        <v/>
      </c>
      <c r="R217" s="24">
        <f>Subsurface_Inputs!$C$40-2*Subsurface_Inputs!$C$36*(K217/1000)-Subsurface_Inputs!$C$41*ABS(L217-AVERAGE($L$2:$L$242))</f>
        <v/>
      </c>
      <c r="S217" s="24">
        <f>K217-AVERAGE($K$2:$K$242)</f>
        <v/>
      </c>
      <c r="T217" s="24">
        <f>K217/F217</f>
        <v/>
      </c>
      <c r="U217" s="25">
        <f>IF(H217&gt;=Subsurface_Inputs!$C$42,"Lens visible","Weak/no lens")</f>
        <v/>
      </c>
      <c r="V217" s="25">
        <f>IF(R217&gt;=W217,"Likely visible","Weak")</f>
        <v/>
      </c>
      <c r="W217" s="24">
        <f>Subsurface_Inputs!$C$43</f>
        <v/>
      </c>
      <c r="X217" s="24">
        <f>Q217-W217</f>
        <v/>
      </c>
      <c r="Y217" s="24">
        <f>R217-W217</f>
        <v/>
      </c>
      <c r="Z217" s="24">
        <f>MAX(Q217,R217)-W217</f>
        <v/>
      </c>
      <c r="AA217" s="24" t="n">
        <v>0</v>
      </c>
    </row>
    <row r="218">
      <c r="A218" s="24">
        <f>Model_Data!A218</f>
        <v/>
      </c>
      <c r="B218" s="24">
        <f>Model_Data!Y218</f>
        <v/>
      </c>
      <c r="C218" s="24">
        <f>Model_Data!X218</f>
        <v/>
      </c>
      <c r="D218" s="24">
        <f>Model_Data!B218</f>
        <v/>
      </c>
      <c r="E218" s="24">
        <f>Inputs!$C$6</f>
        <v/>
      </c>
      <c r="F218" s="24">
        <f>Subsurface_Inputs!$C$5+Subsurface_Inputs!$C$6*SIN(2*PI()*(A218+Subsurface_Inputs!$C$7)/Subsurface_Inputs!$C$8)+Subsurface_Inputs!$C$9*COS(2*PI()*A218/Subsurface_Inputs!$C$10)+Subsurface_Inputs!$C$11*(B218-AVERAGE($B$2:$B$242))</f>
        <v/>
      </c>
      <c r="G218" s="24">
        <f>B218-F218</f>
        <v/>
      </c>
      <c r="H218" s="24">
        <f>MIN(1,MAX(0,Subsurface_Inputs!$C$13*EXP(-0.5*((A218-Subsurface_Inputs!$C$14)/Subsurface_Inputs!$C$15)^2)+Subsurface_Inputs!$C$16*EXP(-0.5*((A218-Subsurface_Inputs!$C$17)/Subsurface_Inputs!$C$18)^2)))</f>
        <v/>
      </c>
      <c r="I218" s="24">
        <f>Subsurface_Inputs!$C$19+Subsurface_Inputs!$C$20*SIN(2*PI()*(A218-Subsurface_Inputs!$C$21)/Subsurface_Inputs!$C$22)-Subsurface_Inputs!$C$23*H218</f>
        <v/>
      </c>
      <c r="J218" s="24">
        <f>B218-I218</f>
        <v/>
      </c>
      <c r="K218" s="24">
        <f>Subsurface_Inputs!$C$25+Subsurface_Inputs!$C$26*SIN(2*PI()*(A218+Subsurface_Inputs!$C$27)/Subsurface_Inputs!$C$28)+Subsurface_Inputs!$C$29*COS(2*PI()*(A218-Subsurface_Inputs!$C$30)/Subsurface_Inputs!$C$31)-Subsurface_Inputs!$C$32*(B218-AVERAGE($B$2:$B$242))</f>
        <v/>
      </c>
      <c r="L218" s="24">
        <f>B218-K218</f>
        <v/>
      </c>
      <c r="M218" s="24">
        <f>2*Subsurface_Inputs!$C$34*F218/Subsurface_Inputs!$C$35*1000000</f>
        <v/>
      </c>
      <c r="N218" s="24">
        <f>2*Subsurface_Inputs!$C$34*I218/Subsurface_Inputs!$C$35*1000000</f>
        <v/>
      </c>
      <c r="O218" s="24">
        <f>2*Subsurface_Inputs!$C$34*K218/Subsurface_Inputs!$C$35*1000000</f>
        <v/>
      </c>
      <c r="P218" s="24">
        <f>Subsurface_Inputs!$C$37-2*Subsurface_Inputs!$C$36*(F218/1000)</f>
        <v/>
      </c>
      <c r="Q218" s="24">
        <f>Subsurface_Inputs!$C$38+Subsurface_Inputs!$C$39*H218-2*Subsurface_Inputs!$C$36*(I218/1000)</f>
        <v/>
      </c>
      <c r="R218" s="24">
        <f>Subsurface_Inputs!$C$40-2*Subsurface_Inputs!$C$36*(K218/1000)-Subsurface_Inputs!$C$41*ABS(L218-AVERAGE($L$2:$L$242))</f>
        <v/>
      </c>
      <c r="S218" s="24">
        <f>K218-AVERAGE($K$2:$K$242)</f>
        <v/>
      </c>
      <c r="T218" s="24">
        <f>K218/F218</f>
        <v/>
      </c>
      <c r="U218" s="25">
        <f>IF(H218&gt;=Subsurface_Inputs!$C$42,"Lens visible","Weak/no lens")</f>
        <v/>
      </c>
      <c r="V218" s="25">
        <f>IF(R218&gt;=W218,"Likely visible","Weak")</f>
        <v/>
      </c>
      <c r="W218" s="24">
        <f>Subsurface_Inputs!$C$43</f>
        <v/>
      </c>
      <c r="X218" s="24">
        <f>Q218-W218</f>
        <v/>
      </c>
      <c r="Y218" s="24">
        <f>R218-W218</f>
        <v/>
      </c>
      <c r="Z218" s="24">
        <f>MAX(Q218,R218)-W218</f>
        <v/>
      </c>
      <c r="AA218" s="24" t="n">
        <v>0</v>
      </c>
    </row>
    <row r="219">
      <c r="A219" s="24">
        <f>Model_Data!A219</f>
        <v/>
      </c>
      <c r="B219" s="24">
        <f>Model_Data!Y219</f>
        <v/>
      </c>
      <c r="C219" s="24">
        <f>Model_Data!X219</f>
        <v/>
      </c>
      <c r="D219" s="24">
        <f>Model_Data!B219</f>
        <v/>
      </c>
      <c r="E219" s="24">
        <f>Inputs!$C$6</f>
        <v/>
      </c>
      <c r="F219" s="24">
        <f>Subsurface_Inputs!$C$5+Subsurface_Inputs!$C$6*SIN(2*PI()*(A219+Subsurface_Inputs!$C$7)/Subsurface_Inputs!$C$8)+Subsurface_Inputs!$C$9*COS(2*PI()*A219/Subsurface_Inputs!$C$10)+Subsurface_Inputs!$C$11*(B219-AVERAGE($B$2:$B$242))</f>
        <v/>
      </c>
      <c r="G219" s="24">
        <f>B219-F219</f>
        <v/>
      </c>
      <c r="H219" s="24">
        <f>MIN(1,MAX(0,Subsurface_Inputs!$C$13*EXP(-0.5*((A219-Subsurface_Inputs!$C$14)/Subsurface_Inputs!$C$15)^2)+Subsurface_Inputs!$C$16*EXP(-0.5*((A219-Subsurface_Inputs!$C$17)/Subsurface_Inputs!$C$18)^2)))</f>
        <v/>
      </c>
      <c r="I219" s="24">
        <f>Subsurface_Inputs!$C$19+Subsurface_Inputs!$C$20*SIN(2*PI()*(A219-Subsurface_Inputs!$C$21)/Subsurface_Inputs!$C$22)-Subsurface_Inputs!$C$23*H219</f>
        <v/>
      </c>
      <c r="J219" s="24">
        <f>B219-I219</f>
        <v/>
      </c>
      <c r="K219" s="24">
        <f>Subsurface_Inputs!$C$25+Subsurface_Inputs!$C$26*SIN(2*PI()*(A219+Subsurface_Inputs!$C$27)/Subsurface_Inputs!$C$28)+Subsurface_Inputs!$C$29*COS(2*PI()*(A219-Subsurface_Inputs!$C$30)/Subsurface_Inputs!$C$31)-Subsurface_Inputs!$C$32*(B219-AVERAGE($B$2:$B$242))</f>
        <v/>
      </c>
      <c r="L219" s="24">
        <f>B219-K219</f>
        <v/>
      </c>
      <c r="M219" s="24">
        <f>2*Subsurface_Inputs!$C$34*F219/Subsurface_Inputs!$C$35*1000000</f>
        <v/>
      </c>
      <c r="N219" s="24">
        <f>2*Subsurface_Inputs!$C$34*I219/Subsurface_Inputs!$C$35*1000000</f>
        <v/>
      </c>
      <c r="O219" s="24">
        <f>2*Subsurface_Inputs!$C$34*K219/Subsurface_Inputs!$C$35*1000000</f>
        <v/>
      </c>
      <c r="P219" s="24">
        <f>Subsurface_Inputs!$C$37-2*Subsurface_Inputs!$C$36*(F219/1000)</f>
        <v/>
      </c>
      <c r="Q219" s="24">
        <f>Subsurface_Inputs!$C$38+Subsurface_Inputs!$C$39*H219-2*Subsurface_Inputs!$C$36*(I219/1000)</f>
        <v/>
      </c>
      <c r="R219" s="24">
        <f>Subsurface_Inputs!$C$40-2*Subsurface_Inputs!$C$36*(K219/1000)-Subsurface_Inputs!$C$41*ABS(L219-AVERAGE($L$2:$L$242))</f>
        <v/>
      </c>
      <c r="S219" s="24">
        <f>K219-AVERAGE($K$2:$K$242)</f>
        <v/>
      </c>
      <c r="T219" s="24">
        <f>K219/F219</f>
        <v/>
      </c>
      <c r="U219" s="25">
        <f>IF(H219&gt;=Subsurface_Inputs!$C$42,"Lens visible","Weak/no lens")</f>
        <v/>
      </c>
      <c r="V219" s="25">
        <f>IF(R219&gt;=W219,"Likely visible","Weak")</f>
        <v/>
      </c>
      <c r="W219" s="24">
        <f>Subsurface_Inputs!$C$43</f>
        <v/>
      </c>
      <c r="X219" s="24">
        <f>Q219-W219</f>
        <v/>
      </c>
      <c r="Y219" s="24">
        <f>R219-W219</f>
        <v/>
      </c>
      <c r="Z219" s="24">
        <f>MAX(Q219,R219)-W219</f>
        <v/>
      </c>
      <c r="AA219" s="24" t="n">
        <v>0</v>
      </c>
    </row>
    <row r="220">
      <c r="A220" s="24">
        <f>Model_Data!A220</f>
        <v/>
      </c>
      <c r="B220" s="24">
        <f>Model_Data!Y220</f>
        <v/>
      </c>
      <c r="C220" s="24">
        <f>Model_Data!X220</f>
        <v/>
      </c>
      <c r="D220" s="24">
        <f>Model_Data!B220</f>
        <v/>
      </c>
      <c r="E220" s="24">
        <f>Inputs!$C$6</f>
        <v/>
      </c>
      <c r="F220" s="24">
        <f>Subsurface_Inputs!$C$5+Subsurface_Inputs!$C$6*SIN(2*PI()*(A220+Subsurface_Inputs!$C$7)/Subsurface_Inputs!$C$8)+Subsurface_Inputs!$C$9*COS(2*PI()*A220/Subsurface_Inputs!$C$10)+Subsurface_Inputs!$C$11*(B220-AVERAGE($B$2:$B$242))</f>
        <v/>
      </c>
      <c r="G220" s="24">
        <f>B220-F220</f>
        <v/>
      </c>
      <c r="H220" s="24">
        <f>MIN(1,MAX(0,Subsurface_Inputs!$C$13*EXP(-0.5*((A220-Subsurface_Inputs!$C$14)/Subsurface_Inputs!$C$15)^2)+Subsurface_Inputs!$C$16*EXP(-0.5*((A220-Subsurface_Inputs!$C$17)/Subsurface_Inputs!$C$18)^2)))</f>
        <v/>
      </c>
      <c r="I220" s="24">
        <f>Subsurface_Inputs!$C$19+Subsurface_Inputs!$C$20*SIN(2*PI()*(A220-Subsurface_Inputs!$C$21)/Subsurface_Inputs!$C$22)-Subsurface_Inputs!$C$23*H220</f>
        <v/>
      </c>
      <c r="J220" s="24">
        <f>B220-I220</f>
        <v/>
      </c>
      <c r="K220" s="24">
        <f>Subsurface_Inputs!$C$25+Subsurface_Inputs!$C$26*SIN(2*PI()*(A220+Subsurface_Inputs!$C$27)/Subsurface_Inputs!$C$28)+Subsurface_Inputs!$C$29*COS(2*PI()*(A220-Subsurface_Inputs!$C$30)/Subsurface_Inputs!$C$31)-Subsurface_Inputs!$C$32*(B220-AVERAGE($B$2:$B$242))</f>
        <v/>
      </c>
      <c r="L220" s="24">
        <f>B220-K220</f>
        <v/>
      </c>
      <c r="M220" s="24">
        <f>2*Subsurface_Inputs!$C$34*F220/Subsurface_Inputs!$C$35*1000000</f>
        <v/>
      </c>
      <c r="N220" s="24">
        <f>2*Subsurface_Inputs!$C$34*I220/Subsurface_Inputs!$C$35*1000000</f>
        <v/>
      </c>
      <c r="O220" s="24">
        <f>2*Subsurface_Inputs!$C$34*K220/Subsurface_Inputs!$C$35*1000000</f>
        <v/>
      </c>
      <c r="P220" s="24">
        <f>Subsurface_Inputs!$C$37-2*Subsurface_Inputs!$C$36*(F220/1000)</f>
        <v/>
      </c>
      <c r="Q220" s="24">
        <f>Subsurface_Inputs!$C$38+Subsurface_Inputs!$C$39*H220-2*Subsurface_Inputs!$C$36*(I220/1000)</f>
        <v/>
      </c>
      <c r="R220" s="24">
        <f>Subsurface_Inputs!$C$40-2*Subsurface_Inputs!$C$36*(K220/1000)-Subsurface_Inputs!$C$41*ABS(L220-AVERAGE($L$2:$L$242))</f>
        <v/>
      </c>
      <c r="S220" s="24">
        <f>K220-AVERAGE($K$2:$K$242)</f>
        <v/>
      </c>
      <c r="T220" s="24">
        <f>K220/F220</f>
        <v/>
      </c>
      <c r="U220" s="25">
        <f>IF(H220&gt;=Subsurface_Inputs!$C$42,"Lens visible","Weak/no lens")</f>
        <v/>
      </c>
      <c r="V220" s="25">
        <f>IF(R220&gt;=W220,"Likely visible","Weak")</f>
        <v/>
      </c>
      <c r="W220" s="24">
        <f>Subsurface_Inputs!$C$43</f>
        <v/>
      </c>
      <c r="X220" s="24">
        <f>Q220-W220</f>
        <v/>
      </c>
      <c r="Y220" s="24">
        <f>R220-W220</f>
        <v/>
      </c>
      <c r="Z220" s="24">
        <f>MAX(Q220,R220)-W220</f>
        <v/>
      </c>
      <c r="AA220" s="24" t="n">
        <v>0</v>
      </c>
    </row>
    <row r="221">
      <c r="A221" s="24">
        <f>Model_Data!A221</f>
        <v/>
      </c>
      <c r="B221" s="24">
        <f>Model_Data!Y221</f>
        <v/>
      </c>
      <c r="C221" s="24">
        <f>Model_Data!X221</f>
        <v/>
      </c>
      <c r="D221" s="24">
        <f>Model_Data!B221</f>
        <v/>
      </c>
      <c r="E221" s="24">
        <f>Inputs!$C$6</f>
        <v/>
      </c>
      <c r="F221" s="24">
        <f>Subsurface_Inputs!$C$5+Subsurface_Inputs!$C$6*SIN(2*PI()*(A221+Subsurface_Inputs!$C$7)/Subsurface_Inputs!$C$8)+Subsurface_Inputs!$C$9*COS(2*PI()*A221/Subsurface_Inputs!$C$10)+Subsurface_Inputs!$C$11*(B221-AVERAGE($B$2:$B$242))</f>
        <v/>
      </c>
      <c r="G221" s="24">
        <f>B221-F221</f>
        <v/>
      </c>
      <c r="H221" s="24">
        <f>MIN(1,MAX(0,Subsurface_Inputs!$C$13*EXP(-0.5*((A221-Subsurface_Inputs!$C$14)/Subsurface_Inputs!$C$15)^2)+Subsurface_Inputs!$C$16*EXP(-0.5*((A221-Subsurface_Inputs!$C$17)/Subsurface_Inputs!$C$18)^2)))</f>
        <v/>
      </c>
      <c r="I221" s="24">
        <f>Subsurface_Inputs!$C$19+Subsurface_Inputs!$C$20*SIN(2*PI()*(A221-Subsurface_Inputs!$C$21)/Subsurface_Inputs!$C$22)-Subsurface_Inputs!$C$23*H221</f>
        <v/>
      </c>
      <c r="J221" s="24">
        <f>B221-I221</f>
        <v/>
      </c>
      <c r="K221" s="24">
        <f>Subsurface_Inputs!$C$25+Subsurface_Inputs!$C$26*SIN(2*PI()*(A221+Subsurface_Inputs!$C$27)/Subsurface_Inputs!$C$28)+Subsurface_Inputs!$C$29*COS(2*PI()*(A221-Subsurface_Inputs!$C$30)/Subsurface_Inputs!$C$31)-Subsurface_Inputs!$C$32*(B221-AVERAGE($B$2:$B$242))</f>
        <v/>
      </c>
      <c r="L221" s="24">
        <f>B221-K221</f>
        <v/>
      </c>
      <c r="M221" s="24">
        <f>2*Subsurface_Inputs!$C$34*F221/Subsurface_Inputs!$C$35*1000000</f>
        <v/>
      </c>
      <c r="N221" s="24">
        <f>2*Subsurface_Inputs!$C$34*I221/Subsurface_Inputs!$C$35*1000000</f>
        <v/>
      </c>
      <c r="O221" s="24">
        <f>2*Subsurface_Inputs!$C$34*K221/Subsurface_Inputs!$C$35*1000000</f>
        <v/>
      </c>
      <c r="P221" s="24">
        <f>Subsurface_Inputs!$C$37-2*Subsurface_Inputs!$C$36*(F221/1000)</f>
        <v/>
      </c>
      <c r="Q221" s="24">
        <f>Subsurface_Inputs!$C$38+Subsurface_Inputs!$C$39*H221-2*Subsurface_Inputs!$C$36*(I221/1000)</f>
        <v/>
      </c>
      <c r="R221" s="24">
        <f>Subsurface_Inputs!$C$40-2*Subsurface_Inputs!$C$36*(K221/1000)-Subsurface_Inputs!$C$41*ABS(L221-AVERAGE($L$2:$L$242))</f>
        <v/>
      </c>
      <c r="S221" s="24">
        <f>K221-AVERAGE($K$2:$K$242)</f>
        <v/>
      </c>
      <c r="T221" s="24">
        <f>K221/F221</f>
        <v/>
      </c>
      <c r="U221" s="25">
        <f>IF(H221&gt;=Subsurface_Inputs!$C$42,"Lens visible","Weak/no lens")</f>
        <v/>
      </c>
      <c r="V221" s="25">
        <f>IF(R221&gt;=W221,"Likely visible","Weak")</f>
        <v/>
      </c>
      <c r="W221" s="24">
        <f>Subsurface_Inputs!$C$43</f>
        <v/>
      </c>
      <c r="X221" s="24">
        <f>Q221-W221</f>
        <v/>
      </c>
      <c r="Y221" s="24">
        <f>R221-W221</f>
        <v/>
      </c>
      <c r="Z221" s="24">
        <f>MAX(Q221,R221)-W221</f>
        <v/>
      </c>
      <c r="AA221" s="24" t="n">
        <v>0</v>
      </c>
    </row>
    <row r="222">
      <c r="A222" s="24">
        <f>Model_Data!A222</f>
        <v/>
      </c>
      <c r="B222" s="24">
        <f>Model_Data!Y222</f>
        <v/>
      </c>
      <c r="C222" s="24">
        <f>Model_Data!X222</f>
        <v/>
      </c>
      <c r="D222" s="24">
        <f>Model_Data!B222</f>
        <v/>
      </c>
      <c r="E222" s="24">
        <f>Inputs!$C$6</f>
        <v/>
      </c>
      <c r="F222" s="24">
        <f>Subsurface_Inputs!$C$5+Subsurface_Inputs!$C$6*SIN(2*PI()*(A222+Subsurface_Inputs!$C$7)/Subsurface_Inputs!$C$8)+Subsurface_Inputs!$C$9*COS(2*PI()*A222/Subsurface_Inputs!$C$10)+Subsurface_Inputs!$C$11*(B222-AVERAGE($B$2:$B$242))</f>
        <v/>
      </c>
      <c r="G222" s="24">
        <f>B222-F222</f>
        <v/>
      </c>
      <c r="H222" s="24">
        <f>MIN(1,MAX(0,Subsurface_Inputs!$C$13*EXP(-0.5*((A222-Subsurface_Inputs!$C$14)/Subsurface_Inputs!$C$15)^2)+Subsurface_Inputs!$C$16*EXP(-0.5*((A222-Subsurface_Inputs!$C$17)/Subsurface_Inputs!$C$18)^2)))</f>
        <v/>
      </c>
      <c r="I222" s="24">
        <f>Subsurface_Inputs!$C$19+Subsurface_Inputs!$C$20*SIN(2*PI()*(A222-Subsurface_Inputs!$C$21)/Subsurface_Inputs!$C$22)-Subsurface_Inputs!$C$23*H222</f>
        <v/>
      </c>
      <c r="J222" s="24">
        <f>B222-I222</f>
        <v/>
      </c>
      <c r="K222" s="24">
        <f>Subsurface_Inputs!$C$25+Subsurface_Inputs!$C$26*SIN(2*PI()*(A222+Subsurface_Inputs!$C$27)/Subsurface_Inputs!$C$28)+Subsurface_Inputs!$C$29*COS(2*PI()*(A222-Subsurface_Inputs!$C$30)/Subsurface_Inputs!$C$31)-Subsurface_Inputs!$C$32*(B222-AVERAGE($B$2:$B$242))</f>
        <v/>
      </c>
      <c r="L222" s="24">
        <f>B222-K222</f>
        <v/>
      </c>
      <c r="M222" s="24">
        <f>2*Subsurface_Inputs!$C$34*F222/Subsurface_Inputs!$C$35*1000000</f>
        <v/>
      </c>
      <c r="N222" s="24">
        <f>2*Subsurface_Inputs!$C$34*I222/Subsurface_Inputs!$C$35*1000000</f>
        <v/>
      </c>
      <c r="O222" s="24">
        <f>2*Subsurface_Inputs!$C$34*K222/Subsurface_Inputs!$C$35*1000000</f>
        <v/>
      </c>
      <c r="P222" s="24">
        <f>Subsurface_Inputs!$C$37-2*Subsurface_Inputs!$C$36*(F222/1000)</f>
        <v/>
      </c>
      <c r="Q222" s="24">
        <f>Subsurface_Inputs!$C$38+Subsurface_Inputs!$C$39*H222-2*Subsurface_Inputs!$C$36*(I222/1000)</f>
        <v/>
      </c>
      <c r="R222" s="24">
        <f>Subsurface_Inputs!$C$40-2*Subsurface_Inputs!$C$36*(K222/1000)-Subsurface_Inputs!$C$41*ABS(L222-AVERAGE($L$2:$L$242))</f>
        <v/>
      </c>
      <c r="S222" s="24">
        <f>K222-AVERAGE($K$2:$K$242)</f>
        <v/>
      </c>
      <c r="T222" s="24">
        <f>K222/F222</f>
        <v/>
      </c>
      <c r="U222" s="25">
        <f>IF(H222&gt;=Subsurface_Inputs!$C$42,"Lens visible","Weak/no lens")</f>
        <v/>
      </c>
      <c r="V222" s="25">
        <f>IF(R222&gt;=W222,"Likely visible","Weak")</f>
        <v/>
      </c>
      <c r="W222" s="24">
        <f>Subsurface_Inputs!$C$43</f>
        <v/>
      </c>
      <c r="X222" s="24">
        <f>Q222-W222</f>
        <v/>
      </c>
      <c r="Y222" s="24">
        <f>R222-W222</f>
        <v/>
      </c>
      <c r="Z222" s="24">
        <f>MAX(Q222,R222)-W222</f>
        <v/>
      </c>
      <c r="AA222" s="24" t="n">
        <v>0</v>
      </c>
    </row>
    <row r="223">
      <c r="A223" s="24">
        <f>Model_Data!A223</f>
        <v/>
      </c>
      <c r="B223" s="24">
        <f>Model_Data!Y223</f>
        <v/>
      </c>
      <c r="C223" s="24">
        <f>Model_Data!X223</f>
        <v/>
      </c>
      <c r="D223" s="24">
        <f>Model_Data!B223</f>
        <v/>
      </c>
      <c r="E223" s="24">
        <f>Inputs!$C$6</f>
        <v/>
      </c>
      <c r="F223" s="24">
        <f>Subsurface_Inputs!$C$5+Subsurface_Inputs!$C$6*SIN(2*PI()*(A223+Subsurface_Inputs!$C$7)/Subsurface_Inputs!$C$8)+Subsurface_Inputs!$C$9*COS(2*PI()*A223/Subsurface_Inputs!$C$10)+Subsurface_Inputs!$C$11*(B223-AVERAGE($B$2:$B$242))</f>
        <v/>
      </c>
      <c r="G223" s="24">
        <f>B223-F223</f>
        <v/>
      </c>
      <c r="H223" s="24">
        <f>MIN(1,MAX(0,Subsurface_Inputs!$C$13*EXP(-0.5*((A223-Subsurface_Inputs!$C$14)/Subsurface_Inputs!$C$15)^2)+Subsurface_Inputs!$C$16*EXP(-0.5*((A223-Subsurface_Inputs!$C$17)/Subsurface_Inputs!$C$18)^2)))</f>
        <v/>
      </c>
      <c r="I223" s="24">
        <f>Subsurface_Inputs!$C$19+Subsurface_Inputs!$C$20*SIN(2*PI()*(A223-Subsurface_Inputs!$C$21)/Subsurface_Inputs!$C$22)-Subsurface_Inputs!$C$23*H223</f>
        <v/>
      </c>
      <c r="J223" s="24">
        <f>B223-I223</f>
        <v/>
      </c>
      <c r="K223" s="24">
        <f>Subsurface_Inputs!$C$25+Subsurface_Inputs!$C$26*SIN(2*PI()*(A223+Subsurface_Inputs!$C$27)/Subsurface_Inputs!$C$28)+Subsurface_Inputs!$C$29*COS(2*PI()*(A223-Subsurface_Inputs!$C$30)/Subsurface_Inputs!$C$31)-Subsurface_Inputs!$C$32*(B223-AVERAGE($B$2:$B$242))</f>
        <v/>
      </c>
      <c r="L223" s="24">
        <f>B223-K223</f>
        <v/>
      </c>
      <c r="M223" s="24">
        <f>2*Subsurface_Inputs!$C$34*F223/Subsurface_Inputs!$C$35*1000000</f>
        <v/>
      </c>
      <c r="N223" s="24">
        <f>2*Subsurface_Inputs!$C$34*I223/Subsurface_Inputs!$C$35*1000000</f>
        <v/>
      </c>
      <c r="O223" s="24">
        <f>2*Subsurface_Inputs!$C$34*K223/Subsurface_Inputs!$C$35*1000000</f>
        <v/>
      </c>
      <c r="P223" s="24">
        <f>Subsurface_Inputs!$C$37-2*Subsurface_Inputs!$C$36*(F223/1000)</f>
        <v/>
      </c>
      <c r="Q223" s="24">
        <f>Subsurface_Inputs!$C$38+Subsurface_Inputs!$C$39*H223-2*Subsurface_Inputs!$C$36*(I223/1000)</f>
        <v/>
      </c>
      <c r="R223" s="24">
        <f>Subsurface_Inputs!$C$40-2*Subsurface_Inputs!$C$36*(K223/1000)-Subsurface_Inputs!$C$41*ABS(L223-AVERAGE($L$2:$L$242))</f>
        <v/>
      </c>
      <c r="S223" s="24">
        <f>K223-AVERAGE($K$2:$K$242)</f>
        <v/>
      </c>
      <c r="T223" s="24">
        <f>K223/F223</f>
        <v/>
      </c>
      <c r="U223" s="25">
        <f>IF(H223&gt;=Subsurface_Inputs!$C$42,"Lens visible","Weak/no lens")</f>
        <v/>
      </c>
      <c r="V223" s="25">
        <f>IF(R223&gt;=W223,"Likely visible","Weak")</f>
        <v/>
      </c>
      <c r="W223" s="24">
        <f>Subsurface_Inputs!$C$43</f>
        <v/>
      </c>
      <c r="X223" s="24">
        <f>Q223-W223</f>
        <v/>
      </c>
      <c r="Y223" s="24">
        <f>R223-W223</f>
        <v/>
      </c>
      <c r="Z223" s="24">
        <f>MAX(Q223,R223)-W223</f>
        <v/>
      </c>
      <c r="AA223" s="24" t="n">
        <v>0</v>
      </c>
    </row>
    <row r="224">
      <c r="A224" s="24">
        <f>Model_Data!A224</f>
        <v/>
      </c>
      <c r="B224" s="24">
        <f>Model_Data!Y224</f>
        <v/>
      </c>
      <c r="C224" s="24">
        <f>Model_Data!X224</f>
        <v/>
      </c>
      <c r="D224" s="24">
        <f>Model_Data!B224</f>
        <v/>
      </c>
      <c r="E224" s="24">
        <f>Inputs!$C$6</f>
        <v/>
      </c>
      <c r="F224" s="24">
        <f>Subsurface_Inputs!$C$5+Subsurface_Inputs!$C$6*SIN(2*PI()*(A224+Subsurface_Inputs!$C$7)/Subsurface_Inputs!$C$8)+Subsurface_Inputs!$C$9*COS(2*PI()*A224/Subsurface_Inputs!$C$10)+Subsurface_Inputs!$C$11*(B224-AVERAGE($B$2:$B$242))</f>
        <v/>
      </c>
      <c r="G224" s="24">
        <f>B224-F224</f>
        <v/>
      </c>
      <c r="H224" s="24">
        <f>MIN(1,MAX(0,Subsurface_Inputs!$C$13*EXP(-0.5*((A224-Subsurface_Inputs!$C$14)/Subsurface_Inputs!$C$15)^2)+Subsurface_Inputs!$C$16*EXP(-0.5*((A224-Subsurface_Inputs!$C$17)/Subsurface_Inputs!$C$18)^2)))</f>
        <v/>
      </c>
      <c r="I224" s="24">
        <f>Subsurface_Inputs!$C$19+Subsurface_Inputs!$C$20*SIN(2*PI()*(A224-Subsurface_Inputs!$C$21)/Subsurface_Inputs!$C$22)-Subsurface_Inputs!$C$23*H224</f>
        <v/>
      </c>
      <c r="J224" s="24">
        <f>B224-I224</f>
        <v/>
      </c>
      <c r="K224" s="24">
        <f>Subsurface_Inputs!$C$25+Subsurface_Inputs!$C$26*SIN(2*PI()*(A224+Subsurface_Inputs!$C$27)/Subsurface_Inputs!$C$28)+Subsurface_Inputs!$C$29*COS(2*PI()*(A224-Subsurface_Inputs!$C$30)/Subsurface_Inputs!$C$31)-Subsurface_Inputs!$C$32*(B224-AVERAGE($B$2:$B$242))</f>
        <v/>
      </c>
      <c r="L224" s="24">
        <f>B224-K224</f>
        <v/>
      </c>
      <c r="M224" s="24">
        <f>2*Subsurface_Inputs!$C$34*F224/Subsurface_Inputs!$C$35*1000000</f>
        <v/>
      </c>
      <c r="N224" s="24">
        <f>2*Subsurface_Inputs!$C$34*I224/Subsurface_Inputs!$C$35*1000000</f>
        <v/>
      </c>
      <c r="O224" s="24">
        <f>2*Subsurface_Inputs!$C$34*K224/Subsurface_Inputs!$C$35*1000000</f>
        <v/>
      </c>
      <c r="P224" s="24">
        <f>Subsurface_Inputs!$C$37-2*Subsurface_Inputs!$C$36*(F224/1000)</f>
        <v/>
      </c>
      <c r="Q224" s="24">
        <f>Subsurface_Inputs!$C$38+Subsurface_Inputs!$C$39*H224-2*Subsurface_Inputs!$C$36*(I224/1000)</f>
        <v/>
      </c>
      <c r="R224" s="24">
        <f>Subsurface_Inputs!$C$40-2*Subsurface_Inputs!$C$36*(K224/1000)-Subsurface_Inputs!$C$41*ABS(L224-AVERAGE($L$2:$L$242))</f>
        <v/>
      </c>
      <c r="S224" s="24">
        <f>K224-AVERAGE($K$2:$K$242)</f>
        <v/>
      </c>
      <c r="T224" s="24">
        <f>K224/F224</f>
        <v/>
      </c>
      <c r="U224" s="25">
        <f>IF(H224&gt;=Subsurface_Inputs!$C$42,"Lens visible","Weak/no lens")</f>
        <v/>
      </c>
      <c r="V224" s="25">
        <f>IF(R224&gt;=W224,"Likely visible","Weak")</f>
        <v/>
      </c>
      <c r="W224" s="24">
        <f>Subsurface_Inputs!$C$43</f>
        <v/>
      </c>
      <c r="X224" s="24">
        <f>Q224-W224</f>
        <v/>
      </c>
      <c r="Y224" s="24">
        <f>R224-W224</f>
        <v/>
      </c>
      <c r="Z224" s="24">
        <f>MAX(Q224,R224)-W224</f>
        <v/>
      </c>
      <c r="AA224" s="24" t="n">
        <v>0</v>
      </c>
    </row>
    <row r="225">
      <c r="A225" s="24">
        <f>Model_Data!A225</f>
        <v/>
      </c>
      <c r="B225" s="24">
        <f>Model_Data!Y225</f>
        <v/>
      </c>
      <c r="C225" s="24">
        <f>Model_Data!X225</f>
        <v/>
      </c>
      <c r="D225" s="24">
        <f>Model_Data!B225</f>
        <v/>
      </c>
      <c r="E225" s="24">
        <f>Inputs!$C$6</f>
        <v/>
      </c>
      <c r="F225" s="24">
        <f>Subsurface_Inputs!$C$5+Subsurface_Inputs!$C$6*SIN(2*PI()*(A225+Subsurface_Inputs!$C$7)/Subsurface_Inputs!$C$8)+Subsurface_Inputs!$C$9*COS(2*PI()*A225/Subsurface_Inputs!$C$10)+Subsurface_Inputs!$C$11*(B225-AVERAGE($B$2:$B$242))</f>
        <v/>
      </c>
      <c r="G225" s="24">
        <f>B225-F225</f>
        <v/>
      </c>
      <c r="H225" s="24">
        <f>MIN(1,MAX(0,Subsurface_Inputs!$C$13*EXP(-0.5*((A225-Subsurface_Inputs!$C$14)/Subsurface_Inputs!$C$15)^2)+Subsurface_Inputs!$C$16*EXP(-0.5*((A225-Subsurface_Inputs!$C$17)/Subsurface_Inputs!$C$18)^2)))</f>
        <v/>
      </c>
      <c r="I225" s="24">
        <f>Subsurface_Inputs!$C$19+Subsurface_Inputs!$C$20*SIN(2*PI()*(A225-Subsurface_Inputs!$C$21)/Subsurface_Inputs!$C$22)-Subsurface_Inputs!$C$23*H225</f>
        <v/>
      </c>
      <c r="J225" s="24">
        <f>B225-I225</f>
        <v/>
      </c>
      <c r="K225" s="24">
        <f>Subsurface_Inputs!$C$25+Subsurface_Inputs!$C$26*SIN(2*PI()*(A225+Subsurface_Inputs!$C$27)/Subsurface_Inputs!$C$28)+Subsurface_Inputs!$C$29*COS(2*PI()*(A225-Subsurface_Inputs!$C$30)/Subsurface_Inputs!$C$31)-Subsurface_Inputs!$C$32*(B225-AVERAGE($B$2:$B$242))</f>
        <v/>
      </c>
      <c r="L225" s="24">
        <f>B225-K225</f>
        <v/>
      </c>
      <c r="M225" s="24">
        <f>2*Subsurface_Inputs!$C$34*F225/Subsurface_Inputs!$C$35*1000000</f>
        <v/>
      </c>
      <c r="N225" s="24">
        <f>2*Subsurface_Inputs!$C$34*I225/Subsurface_Inputs!$C$35*1000000</f>
        <v/>
      </c>
      <c r="O225" s="24">
        <f>2*Subsurface_Inputs!$C$34*K225/Subsurface_Inputs!$C$35*1000000</f>
        <v/>
      </c>
      <c r="P225" s="24">
        <f>Subsurface_Inputs!$C$37-2*Subsurface_Inputs!$C$36*(F225/1000)</f>
        <v/>
      </c>
      <c r="Q225" s="24">
        <f>Subsurface_Inputs!$C$38+Subsurface_Inputs!$C$39*H225-2*Subsurface_Inputs!$C$36*(I225/1000)</f>
        <v/>
      </c>
      <c r="R225" s="24">
        <f>Subsurface_Inputs!$C$40-2*Subsurface_Inputs!$C$36*(K225/1000)-Subsurface_Inputs!$C$41*ABS(L225-AVERAGE($L$2:$L$242))</f>
        <v/>
      </c>
      <c r="S225" s="24">
        <f>K225-AVERAGE($K$2:$K$242)</f>
        <v/>
      </c>
      <c r="T225" s="24">
        <f>K225/F225</f>
        <v/>
      </c>
      <c r="U225" s="25">
        <f>IF(H225&gt;=Subsurface_Inputs!$C$42,"Lens visible","Weak/no lens")</f>
        <v/>
      </c>
      <c r="V225" s="25">
        <f>IF(R225&gt;=W225,"Likely visible","Weak")</f>
        <v/>
      </c>
      <c r="W225" s="24">
        <f>Subsurface_Inputs!$C$43</f>
        <v/>
      </c>
      <c r="X225" s="24">
        <f>Q225-W225</f>
        <v/>
      </c>
      <c r="Y225" s="24">
        <f>R225-W225</f>
        <v/>
      </c>
      <c r="Z225" s="24">
        <f>MAX(Q225,R225)-W225</f>
        <v/>
      </c>
      <c r="AA225" s="24" t="n">
        <v>0</v>
      </c>
    </row>
    <row r="226">
      <c r="A226" s="24">
        <f>Model_Data!A226</f>
        <v/>
      </c>
      <c r="B226" s="24">
        <f>Model_Data!Y226</f>
        <v/>
      </c>
      <c r="C226" s="24">
        <f>Model_Data!X226</f>
        <v/>
      </c>
      <c r="D226" s="24">
        <f>Model_Data!B226</f>
        <v/>
      </c>
      <c r="E226" s="24">
        <f>Inputs!$C$6</f>
        <v/>
      </c>
      <c r="F226" s="24">
        <f>Subsurface_Inputs!$C$5+Subsurface_Inputs!$C$6*SIN(2*PI()*(A226+Subsurface_Inputs!$C$7)/Subsurface_Inputs!$C$8)+Subsurface_Inputs!$C$9*COS(2*PI()*A226/Subsurface_Inputs!$C$10)+Subsurface_Inputs!$C$11*(B226-AVERAGE($B$2:$B$242))</f>
        <v/>
      </c>
      <c r="G226" s="24">
        <f>B226-F226</f>
        <v/>
      </c>
      <c r="H226" s="24">
        <f>MIN(1,MAX(0,Subsurface_Inputs!$C$13*EXP(-0.5*((A226-Subsurface_Inputs!$C$14)/Subsurface_Inputs!$C$15)^2)+Subsurface_Inputs!$C$16*EXP(-0.5*((A226-Subsurface_Inputs!$C$17)/Subsurface_Inputs!$C$18)^2)))</f>
        <v/>
      </c>
      <c r="I226" s="24">
        <f>Subsurface_Inputs!$C$19+Subsurface_Inputs!$C$20*SIN(2*PI()*(A226-Subsurface_Inputs!$C$21)/Subsurface_Inputs!$C$22)-Subsurface_Inputs!$C$23*H226</f>
        <v/>
      </c>
      <c r="J226" s="24">
        <f>B226-I226</f>
        <v/>
      </c>
      <c r="K226" s="24">
        <f>Subsurface_Inputs!$C$25+Subsurface_Inputs!$C$26*SIN(2*PI()*(A226+Subsurface_Inputs!$C$27)/Subsurface_Inputs!$C$28)+Subsurface_Inputs!$C$29*COS(2*PI()*(A226-Subsurface_Inputs!$C$30)/Subsurface_Inputs!$C$31)-Subsurface_Inputs!$C$32*(B226-AVERAGE($B$2:$B$242))</f>
        <v/>
      </c>
      <c r="L226" s="24">
        <f>B226-K226</f>
        <v/>
      </c>
      <c r="M226" s="24">
        <f>2*Subsurface_Inputs!$C$34*F226/Subsurface_Inputs!$C$35*1000000</f>
        <v/>
      </c>
      <c r="N226" s="24">
        <f>2*Subsurface_Inputs!$C$34*I226/Subsurface_Inputs!$C$35*1000000</f>
        <v/>
      </c>
      <c r="O226" s="24">
        <f>2*Subsurface_Inputs!$C$34*K226/Subsurface_Inputs!$C$35*1000000</f>
        <v/>
      </c>
      <c r="P226" s="24">
        <f>Subsurface_Inputs!$C$37-2*Subsurface_Inputs!$C$36*(F226/1000)</f>
        <v/>
      </c>
      <c r="Q226" s="24">
        <f>Subsurface_Inputs!$C$38+Subsurface_Inputs!$C$39*H226-2*Subsurface_Inputs!$C$36*(I226/1000)</f>
        <v/>
      </c>
      <c r="R226" s="24">
        <f>Subsurface_Inputs!$C$40-2*Subsurface_Inputs!$C$36*(K226/1000)-Subsurface_Inputs!$C$41*ABS(L226-AVERAGE($L$2:$L$242))</f>
        <v/>
      </c>
      <c r="S226" s="24">
        <f>K226-AVERAGE($K$2:$K$242)</f>
        <v/>
      </c>
      <c r="T226" s="24">
        <f>K226/F226</f>
        <v/>
      </c>
      <c r="U226" s="25">
        <f>IF(H226&gt;=Subsurface_Inputs!$C$42,"Lens visible","Weak/no lens")</f>
        <v/>
      </c>
      <c r="V226" s="25">
        <f>IF(R226&gt;=W226,"Likely visible","Weak")</f>
        <v/>
      </c>
      <c r="W226" s="24">
        <f>Subsurface_Inputs!$C$43</f>
        <v/>
      </c>
      <c r="X226" s="24">
        <f>Q226-W226</f>
        <v/>
      </c>
      <c r="Y226" s="24">
        <f>R226-W226</f>
        <v/>
      </c>
      <c r="Z226" s="24">
        <f>MAX(Q226,R226)-W226</f>
        <v/>
      </c>
      <c r="AA226" s="24" t="n">
        <v>0</v>
      </c>
    </row>
    <row r="227">
      <c r="A227" s="24">
        <f>Model_Data!A227</f>
        <v/>
      </c>
      <c r="B227" s="24">
        <f>Model_Data!Y227</f>
        <v/>
      </c>
      <c r="C227" s="24">
        <f>Model_Data!X227</f>
        <v/>
      </c>
      <c r="D227" s="24">
        <f>Model_Data!B227</f>
        <v/>
      </c>
      <c r="E227" s="24">
        <f>Inputs!$C$6</f>
        <v/>
      </c>
      <c r="F227" s="24">
        <f>Subsurface_Inputs!$C$5+Subsurface_Inputs!$C$6*SIN(2*PI()*(A227+Subsurface_Inputs!$C$7)/Subsurface_Inputs!$C$8)+Subsurface_Inputs!$C$9*COS(2*PI()*A227/Subsurface_Inputs!$C$10)+Subsurface_Inputs!$C$11*(B227-AVERAGE($B$2:$B$242))</f>
        <v/>
      </c>
      <c r="G227" s="24">
        <f>B227-F227</f>
        <v/>
      </c>
      <c r="H227" s="24">
        <f>MIN(1,MAX(0,Subsurface_Inputs!$C$13*EXP(-0.5*((A227-Subsurface_Inputs!$C$14)/Subsurface_Inputs!$C$15)^2)+Subsurface_Inputs!$C$16*EXP(-0.5*((A227-Subsurface_Inputs!$C$17)/Subsurface_Inputs!$C$18)^2)))</f>
        <v/>
      </c>
      <c r="I227" s="24">
        <f>Subsurface_Inputs!$C$19+Subsurface_Inputs!$C$20*SIN(2*PI()*(A227-Subsurface_Inputs!$C$21)/Subsurface_Inputs!$C$22)-Subsurface_Inputs!$C$23*H227</f>
        <v/>
      </c>
      <c r="J227" s="24">
        <f>B227-I227</f>
        <v/>
      </c>
      <c r="K227" s="24">
        <f>Subsurface_Inputs!$C$25+Subsurface_Inputs!$C$26*SIN(2*PI()*(A227+Subsurface_Inputs!$C$27)/Subsurface_Inputs!$C$28)+Subsurface_Inputs!$C$29*COS(2*PI()*(A227-Subsurface_Inputs!$C$30)/Subsurface_Inputs!$C$31)-Subsurface_Inputs!$C$32*(B227-AVERAGE($B$2:$B$242))</f>
        <v/>
      </c>
      <c r="L227" s="24">
        <f>B227-K227</f>
        <v/>
      </c>
      <c r="M227" s="24">
        <f>2*Subsurface_Inputs!$C$34*F227/Subsurface_Inputs!$C$35*1000000</f>
        <v/>
      </c>
      <c r="N227" s="24">
        <f>2*Subsurface_Inputs!$C$34*I227/Subsurface_Inputs!$C$35*1000000</f>
        <v/>
      </c>
      <c r="O227" s="24">
        <f>2*Subsurface_Inputs!$C$34*K227/Subsurface_Inputs!$C$35*1000000</f>
        <v/>
      </c>
      <c r="P227" s="24">
        <f>Subsurface_Inputs!$C$37-2*Subsurface_Inputs!$C$36*(F227/1000)</f>
        <v/>
      </c>
      <c r="Q227" s="24">
        <f>Subsurface_Inputs!$C$38+Subsurface_Inputs!$C$39*H227-2*Subsurface_Inputs!$C$36*(I227/1000)</f>
        <v/>
      </c>
      <c r="R227" s="24">
        <f>Subsurface_Inputs!$C$40-2*Subsurface_Inputs!$C$36*(K227/1000)-Subsurface_Inputs!$C$41*ABS(L227-AVERAGE($L$2:$L$242))</f>
        <v/>
      </c>
      <c r="S227" s="24">
        <f>K227-AVERAGE($K$2:$K$242)</f>
        <v/>
      </c>
      <c r="T227" s="24">
        <f>K227/F227</f>
        <v/>
      </c>
      <c r="U227" s="25">
        <f>IF(H227&gt;=Subsurface_Inputs!$C$42,"Lens visible","Weak/no lens")</f>
        <v/>
      </c>
      <c r="V227" s="25">
        <f>IF(R227&gt;=W227,"Likely visible","Weak")</f>
        <v/>
      </c>
      <c r="W227" s="24">
        <f>Subsurface_Inputs!$C$43</f>
        <v/>
      </c>
      <c r="X227" s="24">
        <f>Q227-W227</f>
        <v/>
      </c>
      <c r="Y227" s="24">
        <f>R227-W227</f>
        <v/>
      </c>
      <c r="Z227" s="24">
        <f>MAX(Q227,R227)-W227</f>
        <v/>
      </c>
      <c r="AA227" s="24" t="n">
        <v>0</v>
      </c>
    </row>
    <row r="228">
      <c r="A228" s="24">
        <f>Model_Data!A228</f>
        <v/>
      </c>
      <c r="B228" s="24">
        <f>Model_Data!Y228</f>
        <v/>
      </c>
      <c r="C228" s="24">
        <f>Model_Data!X228</f>
        <v/>
      </c>
      <c r="D228" s="24">
        <f>Model_Data!B228</f>
        <v/>
      </c>
      <c r="E228" s="24">
        <f>Inputs!$C$6</f>
        <v/>
      </c>
      <c r="F228" s="24">
        <f>Subsurface_Inputs!$C$5+Subsurface_Inputs!$C$6*SIN(2*PI()*(A228+Subsurface_Inputs!$C$7)/Subsurface_Inputs!$C$8)+Subsurface_Inputs!$C$9*COS(2*PI()*A228/Subsurface_Inputs!$C$10)+Subsurface_Inputs!$C$11*(B228-AVERAGE($B$2:$B$242))</f>
        <v/>
      </c>
      <c r="G228" s="24">
        <f>B228-F228</f>
        <v/>
      </c>
      <c r="H228" s="24">
        <f>MIN(1,MAX(0,Subsurface_Inputs!$C$13*EXP(-0.5*((A228-Subsurface_Inputs!$C$14)/Subsurface_Inputs!$C$15)^2)+Subsurface_Inputs!$C$16*EXP(-0.5*((A228-Subsurface_Inputs!$C$17)/Subsurface_Inputs!$C$18)^2)))</f>
        <v/>
      </c>
      <c r="I228" s="24">
        <f>Subsurface_Inputs!$C$19+Subsurface_Inputs!$C$20*SIN(2*PI()*(A228-Subsurface_Inputs!$C$21)/Subsurface_Inputs!$C$22)-Subsurface_Inputs!$C$23*H228</f>
        <v/>
      </c>
      <c r="J228" s="24">
        <f>B228-I228</f>
        <v/>
      </c>
      <c r="K228" s="24">
        <f>Subsurface_Inputs!$C$25+Subsurface_Inputs!$C$26*SIN(2*PI()*(A228+Subsurface_Inputs!$C$27)/Subsurface_Inputs!$C$28)+Subsurface_Inputs!$C$29*COS(2*PI()*(A228-Subsurface_Inputs!$C$30)/Subsurface_Inputs!$C$31)-Subsurface_Inputs!$C$32*(B228-AVERAGE($B$2:$B$242))</f>
        <v/>
      </c>
      <c r="L228" s="24">
        <f>B228-K228</f>
        <v/>
      </c>
      <c r="M228" s="24">
        <f>2*Subsurface_Inputs!$C$34*F228/Subsurface_Inputs!$C$35*1000000</f>
        <v/>
      </c>
      <c r="N228" s="24">
        <f>2*Subsurface_Inputs!$C$34*I228/Subsurface_Inputs!$C$35*1000000</f>
        <v/>
      </c>
      <c r="O228" s="24">
        <f>2*Subsurface_Inputs!$C$34*K228/Subsurface_Inputs!$C$35*1000000</f>
        <v/>
      </c>
      <c r="P228" s="24">
        <f>Subsurface_Inputs!$C$37-2*Subsurface_Inputs!$C$36*(F228/1000)</f>
        <v/>
      </c>
      <c r="Q228" s="24">
        <f>Subsurface_Inputs!$C$38+Subsurface_Inputs!$C$39*H228-2*Subsurface_Inputs!$C$36*(I228/1000)</f>
        <v/>
      </c>
      <c r="R228" s="24">
        <f>Subsurface_Inputs!$C$40-2*Subsurface_Inputs!$C$36*(K228/1000)-Subsurface_Inputs!$C$41*ABS(L228-AVERAGE($L$2:$L$242))</f>
        <v/>
      </c>
      <c r="S228" s="24">
        <f>K228-AVERAGE($K$2:$K$242)</f>
        <v/>
      </c>
      <c r="T228" s="24">
        <f>K228/F228</f>
        <v/>
      </c>
      <c r="U228" s="25">
        <f>IF(H228&gt;=Subsurface_Inputs!$C$42,"Lens visible","Weak/no lens")</f>
        <v/>
      </c>
      <c r="V228" s="25">
        <f>IF(R228&gt;=W228,"Likely visible","Weak")</f>
        <v/>
      </c>
      <c r="W228" s="24">
        <f>Subsurface_Inputs!$C$43</f>
        <v/>
      </c>
      <c r="X228" s="24">
        <f>Q228-W228</f>
        <v/>
      </c>
      <c r="Y228" s="24">
        <f>R228-W228</f>
        <v/>
      </c>
      <c r="Z228" s="24">
        <f>MAX(Q228,R228)-W228</f>
        <v/>
      </c>
      <c r="AA228" s="24" t="n">
        <v>0</v>
      </c>
    </row>
    <row r="229">
      <c r="A229" s="24">
        <f>Model_Data!A229</f>
        <v/>
      </c>
      <c r="B229" s="24">
        <f>Model_Data!Y229</f>
        <v/>
      </c>
      <c r="C229" s="24">
        <f>Model_Data!X229</f>
        <v/>
      </c>
      <c r="D229" s="24">
        <f>Model_Data!B229</f>
        <v/>
      </c>
      <c r="E229" s="24">
        <f>Inputs!$C$6</f>
        <v/>
      </c>
      <c r="F229" s="24">
        <f>Subsurface_Inputs!$C$5+Subsurface_Inputs!$C$6*SIN(2*PI()*(A229+Subsurface_Inputs!$C$7)/Subsurface_Inputs!$C$8)+Subsurface_Inputs!$C$9*COS(2*PI()*A229/Subsurface_Inputs!$C$10)+Subsurface_Inputs!$C$11*(B229-AVERAGE($B$2:$B$242))</f>
        <v/>
      </c>
      <c r="G229" s="24">
        <f>B229-F229</f>
        <v/>
      </c>
      <c r="H229" s="24">
        <f>MIN(1,MAX(0,Subsurface_Inputs!$C$13*EXP(-0.5*((A229-Subsurface_Inputs!$C$14)/Subsurface_Inputs!$C$15)^2)+Subsurface_Inputs!$C$16*EXP(-0.5*((A229-Subsurface_Inputs!$C$17)/Subsurface_Inputs!$C$18)^2)))</f>
        <v/>
      </c>
      <c r="I229" s="24">
        <f>Subsurface_Inputs!$C$19+Subsurface_Inputs!$C$20*SIN(2*PI()*(A229-Subsurface_Inputs!$C$21)/Subsurface_Inputs!$C$22)-Subsurface_Inputs!$C$23*H229</f>
        <v/>
      </c>
      <c r="J229" s="24">
        <f>B229-I229</f>
        <v/>
      </c>
      <c r="K229" s="24">
        <f>Subsurface_Inputs!$C$25+Subsurface_Inputs!$C$26*SIN(2*PI()*(A229+Subsurface_Inputs!$C$27)/Subsurface_Inputs!$C$28)+Subsurface_Inputs!$C$29*COS(2*PI()*(A229-Subsurface_Inputs!$C$30)/Subsurface_Inputs!$C$31)-Subsurface_Inputs!$C$32*(B229-AVERAGE($B$2:$B$242))</f>
        <v/>
      </c>
      <c r="L229" s="24">
        <f>B229-K229</f>
        <v/>
      </c>
      <c r="M229" s="24">
        <f>2*Subsurface_Inputs!$C$34*F229/Subsurface_Inputs!$C$35*1000000</f>
        <v/>
      </c>
      <c r="N229" s="24">
        <f>2*Subsurface_Inputs!$C$34*I229/Subsurface_Inputs!$C$35*1000000</f>
        <v/>
      </c>
      <c r="O229" s="24">
        <f>2*Subsurface_Inputs!$C$34*K229/Subsurface_Inputs!$C$35*1000000</f>
        <v/>
      </c>
      <c r="P229" s="24">
        <f>Subsurface_Inputs!$C$37-2*Subsurface_Inputs!$C$36*(F229/1000)</f>
        <v/>
      </c>
      <c r="Q229" s="24">
        <f>Subsurface_Inputs!$C$38+Subsurface_Inputs!$C$39*H229-2*Subsurface_Inputs!$C$36*(I229/1000)</f>
        <v/>
      </c>
      <c r="R229" s="24">
        <f>Subsurface_Inputs!$C$40-2*Subsurface_Inputs!$C$36*(K229/1000)-Subsurface_Inputs!$C$41*ABS(L229-AVERAGE($L$2:$L$242))</f>
        <v/>
      </c>
      <c r="S229" s="24">
        <f>K229-AVERAGE($K$2:$K$242)</f>
        <v/>
      </c>
      <c r="T229" s="24">
        <f>K229/F229</f>
        <v/>
      </c>
      <c r="U229" s="25">
        <f>IF(H229&gt;=Subsurface_Inputs!$C$42,"Lens visible","Weak/no lens")</f>
        <v/>
      </c>
      <c r="V229" s="25">
        <f>IF(R229&gt;=W229,"Likely visible","Weak")</f>
        <v/>
      </c>
      <c r="W229" s="24">
        <f>Subsurface_Inputs!$C$43</f>
        <v/>
      </c>
      <c r="X229" s="24">
        <f>Q229-W229</f>
        <v/>
      </c>
      <c r="Y229" s="24">
        <f>R229-W229</f>
        <v/>
      </c>
      <c r="Z229" s="24">
        <f>MAX(Q229,R229)-W229</f>
        <v/>
      </c>
      <c r="AA229" s="24" t="n">
        <v>0</v>
      </c>
    </row>
    <row r="230">
      <c r="A230" s="24">
        <f>Model_Data!A230</f>
        <v/>
      </c>
      <c r="B230" s="24">
        <f>Model_Data!Y230</f>
        <v/>
      </c>
      <c r="C230" s="24">
        <f>Model_Data!X230</f>
        <v/>
      </c>
      <c r="D230" s="24">
        <f>Model_Data!B230</f>
        <v/>
      </c>
      <c r="E230" s="24">
        <f>Inputs!$C$6</f>
        <v/>
      </c>
      <c r="F230" s="24">
        <f>Subsurface_Inputs!$C$5+Subsurface_Inputs!$C$6*SIN(2*PI()*(A230+Subsurface_Inputs!$C$7)/Subsurface_Inputs!$C$8)+Subsurface_Inputs!$C$9*COS(2*PI()*A230/Subsurface_Inputs!$C$10)+Subsurface_Inputs!$C$11*(B230-AVERAGE($B$2:$B$242))</f>
        <v/>
      </c>
      <c r="G230" s="24">
        <f>B230-F230</f>
        <v/>
      </c>
      <c r="H230" s="24">
        <f>MIN(1,MAX(0,Subsurface_Inputs!$C$13*EXP(-0.5*((A230-Subsurface_Inputs!$C$14)/Subsurface_Inputs!$C$15)^2)+Subsurface_Inputs!$C$16*EXP(-0.5*((A230-Subsurface_Inputs!$C$17)/Subsurface_Inputs!$C$18)^2)))</f>
        <v/>
      </c>
      <c r="I230" s="24">
        <f>Subsurface_Inputs!$C$19+Subsurface_Inputs!$C$20*SIN(2*PI()*(A230-Subsurface_Inputs!$C$21)/Subsurface_Inputs!$C$22)-Subsurface_Inputs!$C$23*H230</f>
        <v/>
      </c>
      <c r="J230" s="24">
        <f>B230-I230</f>
        <v/>
      </c>
      <c r="K230" s="24">
        <f>Subsurface_Inputs!$C$25+Subsurface_Inputs!$C$26*SIN(2*PI()*(A230+Subsurface_Inputs!$C$27)/Subsurface_Inputs!$C$28)+Subsurface_Inputs!$C$29*COS(2*PI()*(A230-Subsurface_Inputs!$C$30)/Subsurface_Inputs!$C$31)-Subsurface_Inputs!$C$32*(B230-AVERAGE($B$2:$B$242))</f>
        <v/>
      </c>
      <c r="L230" s="24">
        <f>B230-K230</f>
        <v/>
      </c>
      <c r="M230" s="24">
        <f>2*Subsurface_Inputs!$C$34*F230/Subsurface_Inputs!$C$35*1000000</f>
        <v/>
      </c>
      <c r="N230" s="24">
        <f>2*Subsurface_Inputs!$C$34*I230/Subsurface_Inputs!$C$35*1000000</f>
        <v/>
      </c>
      <c r="O230" s="24">
        <f>2*Subsurface_Inputs!$C$34*K230/Subsurface_Inputs!$C$35*1000000</f>
        <v/>
      </c>
      <c r="P230" s="24">
        <f>Subsurface_Inputs!$C$37-2*Subsurface_Inputs!$C$36*(F230/1000)</f>
        <v/>
      </c>
      <c r="Q230" s="24">
        <f>Subsurface_Inputs!$C$38+Subsurface_Inputs!$C$39*H230-2*Subsurface_Inputs!$C$36*(I230/1000)</f>
        <v/>
      </c>
      <c r="R230" s="24">
        <f>Subsurface_Inputs!$C$40-2*Subsurface_Inputs!$C$36*(K230/1000)-Subsurface_Inputs!$C$41*ABS(L230-AVERAGE($L$2:$L$242))</f>
        <v/>
      </c>
      <c r="S230" s="24">
        <f>K230-AVERAGE($K$2:$K$242)</f>
        <v/>
      </c>
      <c r="T230" s="24">
        <f>K230/F230</f>
        <v/>
      </c>
      <c r="U230" s="25">
        <f>IF(H230&gt;=Subsurface_Inputs!$C$42,"Lens visible","Weak/no lens")</f>
        <v/>
      </c>
      <c r="V230" s="25">
        <f>IF(R230&gt;=W230,"Likely visible","Weak")</f>
        <v/>
      </c>
      <c r="W230" s="24">
        <f>Subsurface_Inputs!$C$43</f>
        <v/>
      </c>
      <c r="X230" s="24">
        <f>Q230-W230</f>
        <v/>
      </c>
      <c r="Y230" s="24">
        <f>R230-W230</f>
        <v/>
      </c>
      <c r="Z230" s="24">
        <f>MAX(Q230,R230)-W230</f>
        <v/>
      </c>
      <c r="AA230" s="24" t="n">
        <v>0</v>
      </c>
    </row>
    <row r="231">
      <c r="A231" s="24">
        <f>Model_Data!A231</f>
        <v/>
      </c>
      <c r="B231" s="24">
        <f>Model_Data!Y231</f>
        <v/>
      </c>
      <c r="C231" s="24">
        <f>Model_Data!X231</f>
        <v/>
      </c>
      <c r="D231" s="24">
        <f>Model_Data!B231</f>
        <v/>
      </c>
      <c r="E231" s="24">
        <f>Inputs!$C$6</f>
        <v/>
      </c>
      <c r="F231" s="24">
        <f>Subsurface_Inputs!$C$5+Subsurface_Inputs!$C$6*SIN(2*PI()*(A231+Subsurface_Inputs!$C$7)/Subsurface_Inputs!$C$8)+Subsurface_Inputs!$C$9*COS(2*PI()*A231/Subsurface_Inputs!$C$10)+Subsurface_Inputs!$C$11*(B231-AVERAGE($B$2:$B$242))</f>
        <v/>
      </c>
      <c r="G231" s="24">
        <f>B231-F231</f>
        <v/>
      </c>
      <c r="H231" s="24">
        <f>MIN(1,MAX(0,Subsurface_Inputs!$C$13*EXP(-0.5*((A231-Subsurface_Inputs!$C$14)/Subsurface_Inputs!$C$15)^2)+Subsurface_Inputs!$C$16*EXP(-0.5*((A231-Subsurface_Inputs!$C$17)/Subsurface_Inputs!$C$18)^2)))</f>
        <v/>
      </c>
      <c r="I231" s="24">
        <f>Subsurface_Inputs!$C$19+Subsurface_Inputs!$C$20*SIN(2*PI()*(A231-Subsurface_Inputs!$C$21)/Subsurface_Inputs!$C$22)-Subsurface_Inputs!$C$23*H231</f>
        <v/>
      </c>
      <c r="J231" s="24">
        <f>B231-I231</f>
        <v/>
      </c>
      <c r="K231" s="24">
        <f>Subsurface_Inputs!$C$25+Subsurface_Inputs!$C$26*SIN(2*PI()*(A231+Subsurface_Inputs!$C$27)/Subsurface_Inputs!$C$28)+Subsurface_Inputs!$C$29*COS(2*PI()*(A231-Subsurface_Inputs!$C$30)/Subsurface_Inputs!$C$31)-Subsurface_Inputs!$C$32*(B231-AVERAGE($B$2:$B$242))</f>
        <v/>
      </c>
      <c r="L231" s="24">
        <f>B231-K231</f>
        <v/>
      </c>
      <c r="M231" s="24">
        <f>2*Subsurface_Inputs!$C$34*F231/Subsurface_Inputs!$C$35*1000000</f>
        <v/>
      </c>
      <c r="N231" s="24">
        <f>2*Subsurface_Inputs!$C$34*I231/Subsurface_Inputs!$C$35*1000000</f>
        <v/>
      </c>
      <c r="O231" s="24">
        <f>2*Subsurface_Inputs!$C$34*K231/Subsurface_Inputs!$C$35*1000000</f>
        <v/>
      </c>
      <c r="P231" s="24">
        <f>Subsurface_Inputs!$C$37-2*Subsurface_Inputs!$C$36*(F231/1000)</f>
        <v/>
      </c>
      <c r="Q231" s="24">
        <f>Subsurface_Inputs!$C$38+Subsurface_Inputs!$C$39*H231-2*Subsurface_Inputs!$C$36*(I231/1000)</f>
        <v/>
      </c>
      <c r="R231" s="24">
        <f>Subsurface_Inputs!$C$40-2*Subsurface_Inputs!$C$36*(K231/1000)-Subsurface_Inputs!$C$41*ABS(L231-AVERAGE($L$2:$L$242))</f>
        <v/>
      </c>
      <c r="S231" s="24">
        <f>K231-AVERAGE($K$2:$K$242)</f>
        <v/>
      </c>
      <c r="T231" s="24">
        <f>K231/F231</f>
        <v/>
      </c>
      <c r="U231" s="25">
        <f>IF(H231&gt;=Subsurface_Inputs!$C$42,"Lens visible","Weak/no lens")</f>
        <v/>
      </c>
      <c r="V231" s="25">
        <f>IF(R231&gt;=W231,"Likely visible","Weak")</f>
        <v/>
      </c>
      <c r="W231" s="24">
        <f>Subsurface_Inputs!$C$43</f>
        <v/>
      </c>
      <c r="X231" s="24">
        <f>Q231-W231</f>
        <v/>
      </c>
      <c r="Y231" s="24">
        <f>R231-W231</f>
        <v/>
      </c>
      <c r="Z231" s="24">
        <f>MAX(Q231,R231)-W231</f>
        <v/>
      </c>
      <c r="AA231" s="24" t="n">
        <v>0</v>
      </c>
    </row>
    <row r="232">
      <c r="A232" s="24">
        <f>Model_Data!A232</f>
        <v/>
      </c>
      <c r="B232" s="24">
        <f>Model_Data!Y232</f>
        <v/>
      </c>
      <c r="C232" s="24">
        <f>Model_Data!X232</f>
        <v/>
      </c>
      <c r="D232" s="24">
        <f>Model_Data!B232</f>
        <v/>
      </c>
      <c r="E232" s="24">
        <f>Inputs!$C$6</f>
        <v/>
      </c>
      <c r="F232" s="24">
        <f>Subsurface_Inputs!$C$5+Subsurface_Inputs!$C$6*SIN(2*PI()*(A232+Subsurface_Inputs!$C$7)/Subsurface_Inputs!$C$8)+Subsurface_Inputs!$C$9*COS(2*PI()*A232/Subsurface_Inputs!$C$10)+Subsurface_Inputs!$C$11*(B232-AVERAGE($B$2:$B$242))</f>
        <v/>
      </c>
      <c r="G232" s="24">
        <f>B232-F232</f>
        <v/>
      </c>
      <c r="H232" s="24">
        <f>MIN(1,MAX(0,Subsurface_Inputs!$C$13*EXP(-0.5*((A232-Subsurface_Inputs!$C$14)/Subsurface_Inputs!$C$15)^2)+Subsurface_Inputs!$C$16*EXP(-0.5*((A232-Subsurface_Inputs!$C$17)/Subsurface_Inputs!$C$18)^2)))</f>
        <v/>
      </c>
      <c r="I232" s="24">
        <f>Subsurface_Inputs!$C$19+Subsurface_Inputs!$C$20*SIN(2*PI()*(A232-Subsurface_Inputs!$C$21)/Subsurface_Inputs!$C$22)-Subsurface_Inputs!$C$23*H232</f>
        <v/>
      </c>
      <c r="J232" s="24">
        <f>B232-I232</f>
        <v/>
      </c>
      <c r="K232" s="24">
        <f>Subsurface_Inputs!$C$25+Subsurface_Inputs!$C$26*SIN(2*PI()*(A232+Subsurface_Inputs!$C$27)/Subsurface_Inputs!$C$28)+Subsurface_Inputs!$C$29*COS(2*PI()*(A232-Subsurface_Inputs!$C$30)/Subsurface_Inputs!$C$31)-Subsurface_Inputs!$C$32*(B232-AVERAGE($B$2:$B$242))</f>
        <v/>
      </c>
      <c r="L232" s="24">
        <f>B232-K232</f>
        <v/>
      </c>
      <c r="M232" s="24">
        <f>2*Subsurface_Inputs!$C$34*F232/Subsurface_Inputs!$C$35*1000000</f>
        <v/>
      </c>
      <c r="N232" s="24">
        <f>2*Subsurface_Inputs!$C$34*I232/Subsurface_Inputs!$C$35*1000000</f>
        <v/>
      </c>
      <c r="O232" s="24">
        <f>2*Subsurface_Inputs!$C$34*K232/Subsurface_Inputs!$C$35*1000000</f>
        <v/>
      </c>
      <c r="P232" s="24">
        <f>Subsurface_Inputs!$C$37-2*Subsurface_Inputs!$C$36*(F232/1000)</f>
        <v/>
      </c>
      <c r="Q232" s="24">
        <f>Subsurface_Inputs!$C$38+Subsurface_Inputs!$C$39*H232-2*Subsurface_Inputs!$C$36*(I232/1000)</f>
        <v/>
      </c>
      <c r="R232" s="24">
        <f>Subsurface_Inputs!$C$40-2*Subsurface_Inputs!$C$36*(K232/1000)-Subsurface_Inputs!$C$41*ABS(L232-AVERAGE($L$2:$L$242))</f>
        <v/>
      </c>
      <c r="S232" s="24">
        <f>K232-AVERAGE($K$2:$K$242)</f>
        <v/>
      </c>
      <c r="T232" s="24">
        <f>K232/F232</f>
        <v/>
      </c>
      <c r="U232" s="25">
        <f>IF(H232&gt;=Subsurface_Inputs!$C$42,"Lens visible","Weak/no lens")</f>
        <v/>
      </c>
      <c r="V232" s="25">
        <f>IF(R232&gt;=W232,"Likely visible","Weak")</f>
        <v/>
      </c>
      <c r="W232" s="24">
        <f>Subsurface_Inputs!$C$43</f>
        <v/>
      </c>
      <c r="X232" s="24">
        <f>Q232-W232</f>
        <v/>
      </c>
      <c r="Y232" s="24">
        <f>R232-W232</f>
        <v/>
      </c>
      <c r="Z232" s="24">
        <f>MAX(Q232,R232)-W232</f>
        <v/>
      </c>
      <c r="AA232" s="24" t="n">
        <v>0</v>
      </c>
    </row>
    <row r="233">
      <c r="A233" s="24">
        <f>Model_Data!A233</f>
        <v/>
      </c>
      <c r="B233" s="24">
        <f>Model_Data!Y233</f>
        <v/>
      </c>
      <c r="C233" s="24">
        <f>Model_Data!X233</f>
        <v/>
      </c>
      <c r="D233" s="24">
        <f>Model_Data!B233</f>
        <v/>
      </c>
      <c r="E233" s="24">
        <f>Inputs!$C$6</f>
        <v/>
      </c>
      <c r="F233" s="24">
        <f>Subsurface_Inputs!$C$5+Subsurface_Inputs!$C$6*SIN(2*PI()*(A233+Subsurface_Inputs!$C$7)/Subsurface_Inputs!$C$8)+Subsurface_Inputs!$C$9*COS(2*PI()*A233/Subsurface_Inputs!$C$10)+Subsurface_Inputs!$C$11*(B233-AVERAGE($B$2:$B$242))</f>
        <v/>
      </c>
      <c r="G233" s="24">
        <f>B233-F233</f>
        <v/>
      </c>
      <c r="H233" s="24">
        <f>MIN(1,MAX(0,Subsurface_Inputs!$C$13*EXP(-0.5*((A233-Subsurface_Inputs!$C$14)/Subsurface_Inputs!$C$15)^2)+Subsurface_Inputs!$C$16*EXP(-0.5*((A233-Subsurface_Inputs!$C$17)/Subsurface_Inputs!$C$18)^2)))</f>
        <v/>
      </c>
      <c r="I233" s="24">
        <f>Subsurface_Inputs!$C$19+Subsurface_Inputs!$C$20*SIN(2*PI()*(A233-Subsurface_Inputs!$C$21)/Subsurface_Inputs!$C$22)-Subsurface_Inputs!$C$23*H233</f>
        <v/>
      </c>
      <c r="J233" s="24">
        <f>B233-I233</f>
        <v/>
      </c>
      <c r="K233" s="24">
        <f>Subsurface_Inputs!$C$25+Subsurface_Inputs!$C$26*SIN(2*PI()*(A233+Subsurface_Inputs!$C$27)/Subsurface_Inputs!$C$28)+Subsurface_Inputs!$C$29*COS(2*PI()*(A233-Subsurface_Inputs!$C$30)/Subsurface_Inputs!$C$31)-Subsurface_Inputs!$C$32*(B233-AVERAGE($B$2:$B$242))</f>
        <v/>
      </c>
      <c r="L233" s="24">
        <f>B233-K233</f>
        <v/>
      </c>
      <c r="M233" s="24">
        <f>2*Subsurface_Inputs!$C$34*F233/Subsurface_Inputs!$C$35*1000000</f>
        <v/>
      </c>
      <c r="N233" s="24">
        <f>2*Subsurface_Inputs!$C$34*I233/Subsurface_Inputs!$C$35*1000000</f>
        <v/>
      </c>
      <c r="O233" s="24">
        <f>2*Subsurface_Inputs!$C$34*K233/Subsurface_Inputs!$C$35*1000000</f>
        <v/>
      </c>
      <c r="P233" s="24">
        <f>Subsurface_Inputs!$C$37-2*Subsurface_Inputs!$C$36*(F233/1000)</f>
        <v/>
      </c>
      <c r="Q233" s="24">
        <f>Subsurface_Inputs!$C$38+Subsurface_Inputs!$C$39*H233-2*Subsurface_Inputs!$C$36*(I233/1000)</f>
        <v/>
      </c>
      <c r="R233" s="24">
        <f>Subsurface_Inputs!$C$40-2*Subsurface_Inputs!$C$36*(K233/1000)-Subsurface_Inputs!$C$41*ABS(L233-AVERAGE($L$2:$L$242))</f>
        <v/>
      </c>
      <c r="S233" s="24">
        <f>K233-AVERAGE($K$2:$K$242)</f>
        <v/>
      </c>
      <c r="T233" s="24">
        <f>K233/F233</f>
        <v/>
      </c>
      <c r="U233" s="25">
        <f>IF(H233&gt;=Subsurface_Inputs!$C$42,"Lens visible","Weak/no lens")</f>
        <v/>
      </c>
      <c r="V233" s="25">
        <f>IF(R233&gt;=W233,"Likely visible","Weak")</f>
        <v/>
      </c>
      <c r="W233" s="24">
        <f>Subsurface_Inputs!$C$43</f>
        <v/>
      </c>
      <c r="X233" s="24">
        <f>Q233-W233</f>
        <v/>
      </c>
      <c r="Y233" s="24">
        <f>R233-W233</f>
        <v/>
      </c>
      <c r="Z233" s="24">
        <f>MAX(Q233,R233)-W233</f>
        <v/>
      </c>
      <c r="AA233" s="24" t="n">
        <v>0</v>
      </c>
    </row>
    <row r="234">
      <c r="A234" s="24">
        <f>Model_Data!A234</f>
        <v/>
      </c>
      <c r="B234" s="24">
        <f>Model_Data!Y234</f>
        <v/>
      </c>
      <c r="C234" s="24">
        <f>Model_Data!X234</f>
        <v/>
      </c>
      <c r="D234" s="24">
        <f>Model_Data!B234</f>
        <v/>
      </c>
      <c r="E234" s="24">
        <f>Inputs!$C$6</f>
        <v/>
      </c>
      <c r="F234" s="24">
        <f>Subsurface_Inputs!$C$5+Subsurface_Inputs!$C$6*SIN(2*PI()*(A234+Subsurface_Inputs!$C$7)/Subsurface_Inputs!$C$8)+Subsurface_Inputs!$C$9*COS(2*PI()*A234/Subsurface_Inputs!$C$10)+Subsurface_Inputs!$C$11*(B234-AVERAGE($B$2:$B$242))</f>
        <v/>
      </c>
      <c r="G234" s="24">
        <f>B234-F234</f>
        <v/>
      </c>
      <c r="H234" s="24">
        <f>MIN(1,MAX(0,Subsurface_Inputs!$C$13*EXP(-0.5*((A234-Subsurface_Inputs!$C$14)/Subsurface_Inputs!$C$15)^2)+Subsurface_Inputs!$C$16*EXP(-0.5*((A234-Subsurface_Inputs!$C$17)/Subsurface_Inputs!$C$18)^2)))</f>
        <v/>
      </c>
      <c r="I234" s="24">
        <f>Subsurface_Inputs!$C$19+Subsurface_Inputs!$C$20*SIN(2*PI()*(A234-Subsurface_Inputs!$C$21)/Subsurface_Inputs!$C$22)-Subsurface_Inputs!$C$23*H234</f>
        <v/>
      </c>
      <c r="J234" s="24">
        <f>B234-I234</f>
        <v/>
      </c>
      <c r="K234" s="24">
        <f>Subsurface_Inputs!$C$25+Subsurface_Inputs!$C$26*SIN(2*PI()*(A234+Subsurface_Inputs!$C$27)/Subsurface_Inputs!$C$28)+Subsurface_Inputs!$C$29*COS(2*PI()*(A234-Subsurface_Inputs!$C$30)/Subsurface_Inputs!$C$31)-Subsurface_Inputs!$C$32*(B234-AVERAGE($B$2:$B$242))</f>
        <v/>
      </c>
      <c r="L234" s="24">
        <f>B234-K234</f>
        <v/>
      </c>
      <c r="M234" s="24">
        <f>2*Subsurface_Inputs!$C$34*F234/Subsurface_Inputs!$C$35*1000000</f>
        <v/>
      </c>
      <c r="N234" s="24">
        <f>2*Subsurface_Inputs!$C$34*I234/Subsurface_Inputs!$C$35*1000000</f>
        <v/>
      </c>
      <c r="O234" s="24">
        <f>2*Subsurface_Inputs!$C$34*K234/Subsurface_Inputs!$C$35*1000000</f>
        <v/>
      </c>
      <c r="P234" s="24">
        <f>Subsurface_Inputs!$C$37-2*Subsurface_Inputs!$C$36*(F234/1000)</f>
        <v/>
      </c>
      <c r="Q234" s="24">
        <f>Subsurface_Inputs!$C$38+Subsurface_Inputs!$C$39*H234-2*Subsurface_Inputs!$C$36*(I234/1000)</f>
        <v/>
      </c>
      <c r="R234" s="24">
        <f>Subsurface_Inputs!$C$40-2*Subsurface_Inputs!$C$36*(K234/1000)-Subsurface_Inputs!$C$41*ABS(L234-AVERAGE($L$2:$L$242))</f>
        <v/>
      </c>
      <c r="S234" s="24">
        <f>K234-AVERAGE($K$2:$K$242)</f>
        <v/>
      </c>
      <c r="T234" s="24">
        <f>K234/F234</f>
        <v/>
      </c>
      <c r="U234" s="25">
        <f>IF(H234&gt;=Subsurface_Inputs!$C$42,"Lens visible","Weak/no lens")</f>
        <v/>
      </c>
      <c r="V234" s="25">
        <f>IF(R234&gt;=W234,"Likely visible","Weak")</f>
        <v/>
      </c>
      <c r="W234" s="24">
        <f>Subsurface_Inputs!$C$43</f>
        <v/>
      </c>
      <c r="X234" s="24">
        <f>Q234-W234</f>
        <v/>
      </c>
      <c r="Y234" s="24">
        <f>R234-W234</f>
        <v/>
      </c>
      <c r="Z234" s="24">
        <f>MAX(Q234,R234)-W234</f>
        <v/>
      </c>
      <c r="AA234" s="24" t="n">
        <v>0</v>
      </c>
    </row>
    <row r="235">
      <c r="A235" s="24">
        <f>Model_Data!A235</f>
        <v/>
      </c>
      <c r="B235" s="24">
        <f>Model_Data!Y235</f>
        <v/>
      </c>
      <c r="C235" s="24">
        <f>Model_Data!X235</f>
        <v/>
      </c>
      <c r="D235" s="24">
        <f>Model_Data!B235</f>
        <v/>
      </c>
      <c r="E235" s="24">
        <f>Inputs!$C$6</f>
        <v/>
      </c>
      <c r="F235" s="24">
        <f>Subsurface_Inputs!$C$5+Subsurface_Inputs!$C$6*SIN(2*PI()*(A235+Subsurface_Inputs!$C$7)/Subsurface_Inputs!$C$8)+Subsurface_Inputs!$C$9*COS(2*PI()*A235/Subsurface_Inputs!$C$10)+Subsurface_Inputs!$C$11*(B235-AVERAGE($B$2:$B$242))</f>
        <v/>
      </c>
      <c r="G235" s="24">
        <f>B235-F235</f>
        <v/>
      </c>
      <c r="H235" s="24">
        <f>MIN(1,MAX(0,Subsurface_Inputs!$C$13*EXP(-0.5*((A235-Subsurface_Inputs!$C$14)/Subsurface_Inputs!$C$15)^2)+Subsurface_Inputs!$C$16*EXP(-0.5*((A235-Subsurface_Inputs!$C$17)/Subsurface_Inputs!$C$18)^2)))</f>
        <v/>
      </c>
      <c r="I235" s="24">
        <f>Subsurface_Inputs!$C$19+Subsurface_Inputs!$C$20*SIN(2*PI()*(A235-Subsurface_Inputs!$C$21)/Subsurface_Inputs!$C$22)-Subsurface_Inputs!$C$23*H235</f>
        <v/>
      </c>
      <c r="J235" s="24">
        <f>B235-I235</f>
        <v/>
      </c>
      <c r="K235" s="24">
        <f>Subsurface_Inputs!$C$25+Subsurface_Inputs!$C$26*SIN(2*PI()*(A235+Subsurface_Inputs!$C$27)/Subsurface_Inputs!$C$28)+Subsurface_Inputs!$C$29*COS(2*PI()*(A235-Subsurface_Inputs!$C$30)/Subsurface_Inputs!$C$31)-Subsurface_Inputs!$C$32*(B235-AVERAGE($B$2:$B$242))</f>
        <v/>
      </c>
      <c r="L235" s="24">
        <f>B235-K235</f>
        <v/>
      </c>
      <c r="M235" s="24">
        <f>2*Subsurface_Inputs!$C$34*F235/Subsurface_Inputs!$C$35*1000000</f>
        <v/>
      </c>
      <c r="N235" s="24">
        <f>2*Subsurface_Inputs!$C$34*I235/Subsurface_Inputs!$C$35*1000000</f>
        <v/>
      </c>
      <c r="O235" s="24">
        <f>2*Subsurface_Inputs!$C$34*K235/Subsurface_Inputs!$C$35*1000000</f>
        <v/>
      </c>
      <c r="P235" s="24">
        <f>Subsurface_Inputs!$C$37-2*Subsurface_Inputs!$C$36*(F235/1000)</f>
        <v/>
      </c>
      <c r="Q235" s="24">
        <f>Subsurface_Inputs!$C$38+Subsurface_Inputs!$C$39*H235-2*Subsurface_Inputs!$C$36*(I235/1000)</f>
        <v/>
      </c>
      <c r="R235" s="24">
        <f>Subsurface_Inputs!$C$40-2*Subsurface_Inputs!$C$36*(K235/1000)-Subsurface_Inputs!$C$41*ABS(L235-AVERAGE($L$2:$L$242))</f>
        <v/>
      </c>
      <c r="S235" s="24">
        <f>K235-AVERAGE($K$2:$K$242)</f>
        <v/>
      </c>
      <c r="T235" s="24">
        <f>K235/F235</f>
        <v/>
      </c>
      <c r="U235" s="25">
        <f>IF(H235&gt;=Subsurface_Inputs!$C$42,"Lens visible","Weak/no lens")</f>
        <v/>
      </c>
      <c r="V235" s="25">
        <f>IF(R235&gt;=W235,"Likely visible","Weak")</f>
        <v/>
      </c>
      <c r="W235" s="24">
        <f>Subsurface_Inputs!$C$43</f>
        <v/>
      </c>
      <c r="X235" s="24">
        <f>Q235-W235</f>
        <v/>
      </c>
      <c r="Y235" s="24">
        <f>R235-W235</f>
        <v/>
      </c>
      <c r="Z235" s="24">
        <f>MAX(Q235,R235)-W235</f>
        <v/>
      </c>
      <c r="AA235" s="24" t="n">
        <v>0</v>
      </c>
    </row>
    <row r="236">
      <c r="A236" s="24">
        <f>Model_Data!A236</f>
        <v/>
      </c>
      <c r="B236" s="24">
        <f>Model_Data!Y236</f>
        <v/>
      </c>
      <c r="C236" s="24">
        <f>Model_Data!X236</f>
        <v/>
      </c>
      <c r="D236" s="24">
        <f>Model_Data!B236</f>
        <v/>
      </c>
      <c r="E236" s="24">
        <f>Inputs!$C$6</f>
        <v/>
      </c>
      <c r="F236" s="24">
        <f>Subsurface_Inputs!$C$5+Subsurface_Inputs!$C$6*SIN(2*PI()*(A236+Subsurface_Inputs!$C$7)/Subsurface_Inputs!$C$8)+Subsurface_Inputs!$C$9*COS(2*PI()*A236/Subsurface_Inputs!$C$10)+Subsurface_Inputs!$C$11*(B236-AVERAGE($B$2:$B$242))</f>
        <v/>
      </c>
      <c r="G236" s="24">
        <f>B236-F236</f>
        <v/>
      </c>
      <c r="H236" s="24">
        <f>MIN(1,MAX(0,Subsurface_Inputs!$C$13*EXP(-0.5*((A236-Subsurface_Inputs!$C$14)/Subsurface_Inputs!$C$15)^2)+Subsurface_Inputs!$C$16*EXP(-0.5*((A236-Subsurface_Inputs!$C$17)/Subsurface_Inputs!$C$18)^2)))</f>
        <v/>
      </c>
      <c r="I236" s="24">
        <f>Subsurface_Inputs!$C$19+Subsurface_Inputs!$C$20*SIN(2*PI()*(A236-Subsurface_Inputs!$C$21)/Subsurface_Inputs!$C$22)-Subsurface_Inputs!$C$23*H236</f>
        <v/>
      </c>
      <c r="J236" s="24">
        <f>B236-I236</f>
        <v/>
      </c>
      <c r="K236" s="24">
        <f>Subsurface_Inputs!$C$25+Subsurface_Inputs!$C$26*SIN(2*PI()*(A236+Subsurface_Inputs!$C$27)/Subsurface_Inputs!$C$28)+Subsurface_Inputs!$C$29*COS(2*PI()*(A236-Subsurface_Inputs!$C$30)/Subsurface_Inputs!$C$31)-Subsurface_Inputs!$C$32*(B236-AVERAGE($B$2:$B$242))</f>
        <v/>
      </c>
      <c r="L236" s="24">
        <f>B236-K236</f>
        <v/>
      </c>
      <c r="M236" s="24">
        <f>2*Subsurface_Inputs!$C$34*F236/Subsurface_Inputs!$C$35*1000000</f>
        <v/>
      </c>
      <c r="N236" s="24">
        <f>2*Subsurface_Inputs!$C$34*I236/Subsurface_Inputs!$C$35*1000000</f>
        <v/>
      </c>
      <c r="O236" s="24">
        <f>2*Subsurface_Inputs!$C$34*K236/Subsurface_Inputs!$C$35*1000000</f>
        <v/>
      </c>
      <c r="P236" s="24">
        <f>Subsurface_Inputs!$C$37-2*Subsurface_Inputs!$C$36*(F236/1000)</f>
        <v/>
      </c>
      <c r="Q236" s="24">
        <f>Subsurface_Inputs!$C$38+Subsurface_Inputs!$C$39*H236-2*Subsurface_Inputs!$C$36*(I236/1000)</f>
        <v/>
      </c>
      <c r="R236" s="24">
        <f>Subsurface_Inputs!$C$40-2*Subsurface_Inputs!$C$36*(K236/1000)-Subsurface_Inputs!$C$41*ABS(L236-AVERAGE($L$2:$L$242))</f>
        <v/>
      </c>
      <c r="S236" s="24">
        <f>K236-AVERAGE($K$2:$K$242)</f>
        <v/>
      </c>
      <c r="T236" s="24">
        <f>K236/F236</f>
        <v/>
      </c>
      <c r="U236" s="25">
        <f>IF(H236&gt;=Subsurface_Inputs!$C$42,"Lens visible","Weak/no lens")</f>
        <v/>
      </c>
      <c r="V236" s="25">
        <f>IF(R236&gt;=W236,"Likely visible","Weak")</f>
        <v/>
      </c>
      <c r="W236" s="24">
        <f>Subsurface_Inputs!$C$43</f>
        <v/>
      </c>
      <c r="X236" s="24">
        <f>Q236-W236</f>
        <v/>
      </c>
      <c r="Y236" s="24">
        <f>R236-W236</f>
        <v/>
      </c>
      <c r="Z236" s="24">
        <f>MAX(Q236,R236)-W236</f>
        <v/>
      </c>
      <c r="AA236" s="24" t="n">
        <v>0</v>
      </c>
    </row>
    <row r="237">
      <c r="A237" s="24">
        <f>Model_Data!A237</f>
        <v/>
      </c>
      <c r="B237" s="24">
        <f>Model_Data!Y237</f>
        <v/>
      </c>
      <c r="C237" s="24">
        <f>Model_Data!X237</f>
        <v/>
      </c>
      <c r="D237" s="24">
        <f>Model_Data!B237</f>
        <v/>
      </c>
      <c r="E237" s="24">
        <f>Inputs!$C$6</f>
        <v/>
      </c>
      <c r="F237" s="24">
        <f>Subsurface_Inputs!$C$5+Subsurface_Inputs!$C$6*SIN(2*PI()*(A237+Subsurface_Inputs!$C$7)/Subsurface_Inputs!$C$8)+Subsurface_Inputs!$C$9*COS(2*PI()*A237/Subsurface_Inputs!$C$10)+Subsurface_Inputs!$C$11*(B237-AVERAGE($B$2:$B$242))</f>
        <v/>
      </c>
      <c r="G237" s="24">
        <f>B237-F237</f>
        <v/>
      </c>
      <c r="H237" s="24">
        <f>MIN(1,MAX(0,Subsurface_Inputs!$C$13*EXP(-0.5*((A237-Subsurface_Inputs!$C$14)/Subsurface_Inputs!$C$15)^2)+Subsurface_Inputs!$C$16*EXP(-0.5*((A237-Subsurface_Inputs!$C$17)/Subsurface_Inputs!$C$18)^2)))</f>
        <v/>
      </c>
      <c r="I237" s="24">
        <f>Subsurface_Inputs!$C$19+Subsurface_Inputs!$C$20*SIN(2*PI()*(A237-Subsurface_Inputs!$C$21)/Subsurface_Inputs!$C$22)-Subsurface_Inputs!$C$23*H237</f>
        <v/>
      </c>
      <c r="J237" s="24">
        <f>B237-I237</f>
        <v/>
      </c>
      <c r="K237" s="24">
        <f>Subsurface_Inputs!$C$25+Subsurface_Inputs!$C$26*SIN(2*PI()*(A237+Subsurface_Inputs!$C$27)/Subsurface_Inputs!$C$28)+Subsurface_Inputs!$C$29*COS(2*PI()*(A237-Subsurface_Inputs!$C$30)/Subsurface_Inputs!$C$31)-Subsurface_Inputs!$C$32*(B237-AVERAGE($B$2:$B$242))</f>
        <v/>
      </c>
      <c r="L237" s="24">
        <f>B237-K237</f>
        <v/>
      </c>
      <c r="M237" s="24">
        <f>2*Subsurface_Inputs!$C$34*F237/Subsurface_Inputs!$C$35*1000000</f>
        <v/>
      </c>
      <c r="N237" s="24">
        <f>2*Subsurface_Inputs!$C$34*I237/Subsurface_Inputs!$C$35*1000000</f>
        <v/>
      </c>
      <c r="O237" s="24">
        <f>2*Subsurface_Inputs!$C$34*K237/Subsurface_Inputs!$C$35*1000000</f>
        <v/>
      </c>
      <c r="P237" s="24">
        <f>Subsurface_Inputs!$C$37-2*Subsurface_Inputs!$C$36*(F237/1000)</f>
        <v/>
      </c>
      <c r="Q237" s="24">
        <f>Subsurface_Inputs!$C$38+Subsurface_Inputs!$C$39*H237-2*Subsurface_Inputs!$C$36*(I237/1000)</f>
        <v/>
      </c>
      <c r="R237" s="24">
        <f>Subsurface_Inputs!$C$40-2*Subsurface_Inputs!$C$36*(K237/1000)-Subsurface_Inputs!$C$41*ABS(L237-AVERAGE($L$2:$L$242))</f>
        <v/>
      </c>
      <c r="S237" s="24">
        <f>K237-AVERAGE($K$2:$K$242)</f>
        <v/>
      </c>
      <c r="T237" s="24">
        <f>K237/F237</f>
        <v/>
      </c>
      <c r="U237" s="25">
        <f>IF(H237&gt;=Subsurface_Inputs!$C$42,"Lens visible","Weak/no lens")</f>
        <v/>
      </c>
      <c r="V237" s="25">
        <f>IF(R237&gt;=W237,"Likely visible","Weak")</f>
        <v/>
      </c>
      <c r="W237" s="24">
        <f>Subsurface_Inputs!$C$43</f>
        <v/>
      </c>
      <c r="X237" s="24">
        <f>Q237-W237</f>
        <v/>
      </c>
      <c r="Y237" s="24">
        <f>R237-W237</f>
        <v/>
      </c>
      <c r="Z237" s="24">
        <f>MAX(Q237,R237)-W237</f>
        <v/>
      </c>
      <c r="AA237" s="24" t="n">
        <v>0</v>
      </c>
    </row>
    <row r="238">
      <c r="A238" s="24">
        <f>Model_Data!A238</f>
        <v/>
      </c>
      <c r="B238" s="24">
        <f>Model_Data!Y238</f>
        <v/>
      </c>
      <c r="C238" s="24">
        <f>Model_Data!X238</f>
        <v/>
      </c>
      <c r="D238" s="24">
        <f>Model_Data!B238</f>
        <v/>
      </c>
      <c r="E238" s="24">
        <f>Inputs!$C$6</f>
        <v/>
      </c>
      <c r="F238" s="24">
        <f>Subsurface_Inputs!$C$5+Subsurface_Inputs!$C$6*SIN(2*PI()*(A238+Subsurface_Inputs!$C$7)/Subsurface_Inputs!$C$8)+Subsurface_Inputs!$C$9*COS(2*PI()*A238/Subsurface_Inputs!$C$10)+Subsurface_Inputs!$C$11*(B238-AVERAGE($B$2:$B$242))</f>
        <v/>
      </c>
      <c r="G238" s="24">
        <f>B238-F238</f>
        <v/>
      </c>
      <c r="H238" s="24">
        <f>MIN(1,MAX(0,Subsurface_Inputs!$C$13*EXP(-0.5*((A238-Subsurface_Inputs!$C$14)/Subsurface_Inputs!$C$15)^2)+Subsurface_Inputs!$C$16*EXP(-0.5*((A238-Subsurface_Inputs!$C$17)/Subsurface_Inputs!$C$18)^2)))</f>
        <v/>
      </c>
      <c r="I238" s="24">
        <f>Subsurface_Inputs!$C$19+Subsurface_Inputs!$C$20*SIN(2*PI()*(A238-Subsurface_Inputs!$C$21)/Subsurface_Inputs!$C$22)-Subsurface_Inputs!$C$23*H238</f>
        <v/>
      </c>
      <c r="J238" s="24">
        <f>B238-I238</f>
        <v/>
      </c>
      <c r="K238" s="24">
        <f>Subsurface_Inputs!$C$25+Subsurface_Inputs!$C$26*SIN(2*PI()*(A238+Subsurface_Inputs!$C$27)/Subsurface_Inputs!$C$28)+Subsurface_Inputs!$C$29*COS(2*PI()*(A238-Subsurface_Inputs!$C$30)/Subsurface_Inputs!$C$31)-Subsurface_Inputs!$C$32*(B238-AVERAGE($B$2:$B$242))</f>
        <v/>
      </c>
      <c r="L238" s="24">
        <f>B238-K238</f>
        <v/>
      </c>
      <c r="M238" s="24">
        <f>2*Subsurface_Inputs!$C$34*F238/Subsurface_Inputs!$C$35*1000000</f>
        <v/>
      </c>
      <c r="N238" s="24">
        <f>2*Subsurface_Inputs!$C$34*I238/Subsurface_Inputs!$C$35*1000000</f>
        <v/>
      </c>
      <c r="O238" s="24">
        <f>2*Subsurface_Inputs!$C$34*K238/Subsurface_Inputs!$C$35*1000000</f>
        <v/>
      </c>
      <c r="P238" s="24">
        <f>Subsurface_Inputs!$C$37-2*Subsurface_Inputs!$C$36*(F238/1000)</f>
        <v/>
      </c>
      <c r="Q238" s="24">
        <f>Subsurface_Inputs!$C$38+Subsurface_Inputs!$C$39*H238-2*Subsurface_Inputs!$C$36*(I238/1000)</f>
        <v/>
      </c>
      <c r="R238" s="24">
        <f>Subsurface_Inputs!$C$40-2*Subsurface_Inputs!$C$36*(K238/1000)-Subsurface_Inputs!$C$41*ABS(L238-AVERAGE($L$2:$L$242))</f>
        <v/>
      </c>
      <c r="S238" s="24">
        <f>K238-AVERAGE($K$2:$K$242)</f>
        <v/>
      </c>
      <c r="T238" s="24">
        <f>K238/F238</f>
        <v/>
      </c>
      <c r="U238" s="25">
        <f>IF(H238&gt;=Subsurface_Inputs!$C$42,"Lens visible","Weak/no lens")</f>
        <v/>
      </c>
      <c r="V238" s="25">
        <f>IF(R238&gt;=W238,"Likely visible","Weak")</f>
        <v/>
      </c>
      <c r="W238" s="24">
        <f>Subsurface_Inputs!$C$43</f>
        <v/>
      </c>
      <c r="X238" s="24">
        <f>Q238-W238</f>
        <v/>
      </c>
      <c r="Y238" s="24">
        <f>R238-W238</f>
        <v/>
      </c>
      <c r="Z238" s="24">
        <f>MAX(Q238,R238)-W238</f>
        <v/>
      </c>
      <c r="AA238" s="24" t="n">
        <v>0</v>
      </c>
    </row>
    <row r="239">
      <c r="A239" s="24">
        <f>Model_Data!A239</f>
        <v/>
      </c>
      <c r="B239" s="24">
        <f>Model_Data!Y239</f>
        <v/>
      </c>
      <c r="C239" s="24">
        <f>Model_Data!X239</f>
        <v/>
      </c>
      <c r="D239" s="24">
        <f>Model_Data!B239</f>
        <v/>
      </c>
      <c r="E239" s="24">
        <f>Inputs!$C$6</f>
        <v/>
      </c>
      <c r="F239" s="24">
        <f>Subsurface_Inputs!$C$5+Subsurface_Inputs!$C$6*SIN(2*PI()*(A239+Subsurface_Inputs!$C$7)/Subsurface_Inputs!$C$8)+Subsurface_Inputs!$C$9*COS(2*PI()*A239/Subsurface_Inputs!$C$10)+Subsurface_Inputs!$C$11*(B239-AVERAGE($B$2:$B$242))</f>
        <v/>
      </c>
      <c r="G239" s="24">
        <f>B239-F239</f>
        <v/>
      </c>
      <c r="H239" s="24">
        <f>MIN(1,MAX(0,Subsurface_Inputs!$C$13*EXP(-0.5*((A239-Subsurface_Inputs!$C$14)/Subsurface_Inputs!$C$15)^2)+Subsurface_Inputs!$C$16*EXP(-0.5*((A239-Subsurface_Inputs!$C$17)/Subsurface_Inputs!$C$18)^2)))</f>
        <v/>
      </c>
      <c r="I239" s="24">
        <f>Subsurface_Inputs!$C$19+Subsurface_Inputs!$C$20*SIN(2*PI()*(A239-Subsurface_Inputs!$C$21)/Subsurface_Inputs!$C$22)-Subsurface_Inputs!$C$23*H239</f>
        <v/>
      </c>
      <c r="J239" s="24">
        <f>B239-I239</f>
        <v/>
      </c>
      <c r="K239" s="24">
        <f>Subsurface_Inputs!$C$25+Subsurface_Inputs!$C$26*SIN(2*PI()*(A239+Subsurface_Inputs!$C$27)/Subsurface_Inputs!$C$28)+Subsurface_Inputs!$C$29*COS(2*PI()*(A239-Subsurface_Inputs!$C$30)/Subsurface_Inputs!$C$31)-Subsurface_Inputs!$C$32*(B239-AVERAGE($B$2:$B$242))</f>
        <v/>
      </c>
      <c r="L239" s="24">
        <f>B239-K239</f>
        <v/>
      </c>
      <c r="M239" s="24">
        <f>2*Subsurface_Inputs!$C$34*F239/Subsurface_Inputs!$C$35*1000000</f>
        <v/>
      </c>
      <c r="N239" s="24">
        <f>2*Subsurface_Inputs!$C$34*I239/Subsurface_Inputs!$C$35*1000000</f>
        <v/>
      </c>
      <c r="O239" s="24">
        <f>2*Subsurface_Inputs!$C$34*K239/Subsurface_Inputs!$C$35*1000000</f>
        <v/>
      </c>
      <c r="P239" s="24">
        <f>Subsurface_Inputs!$C$37-2*Subsurface_Inputs!$C$36*(F239/1000)</f>
        <v/>
      </c>
      <c r="Q239" s="24">
        <f>Subsurface_Inputs!$C$38+Subsurface_Inputs!$C$39*H239-2*Subsurface_Inputs!$C$36*(I239/1000)</f>
        <v/>
      </c>
      <c r="R239" s="24">
        <f>Subsurface_Inputs!$C$40-2*Subsurface_Inputs!$C$36*(K239/1000)-Subsurface_Inputs!$C$41*ABS(L239-AVERAGE($L$2:$L$242))</f>
        <v/>
      </c>
      <c r="S239" s="24">
        <f>K239-AVERAGE($K$2:$K$242)</f>
        <v/>
      </c>
      <c r="T239" s="24">
        <f>K239/F239</f>
        <v/>
      </c>
      <c r="U239" s="25">
        <f>IF(H239&gt;=Subsurface_Inputs!$C$42,"Lens visible","Weak/no lens")</f>
        <v/>
      </c>
      <c r="V239" s="25">
        <f>IF(R239&gt;=W239,"Likely visible","Weak")</f>
        <v/>
      </c>
      <c r="W239" s="24">
        <f>Subsurface_Inputs!$C$43</f>
        <v/>
      </c>
      <c r="X239" s="24">
        <f>Q239-W239</f>
        <v/>
      </c>
      <c r="Y239" s="24">
        <f>R239-W239</f>
        <v/>
      </c>
      <c r="Z239" s="24">
        <f>MAX(Q239,R239)-W239</f>
        <v/>
      </c>
      <c r="AA239" s="24" t="n">
        <v>0</v>
      </c>
    </row>
    <row r="240">
      <c r="A240" s="24">
        <f>Model_Data!A240</f>
        <v/>
      </c>
      <c r="B240" s="24">
        <f>Model_Data!Y240</f>
        <v/>
      </c>
      <c r="C240" s="24">
        <f>Model_Data!X240</f>
        <v/>
      </c>
      <c r="D240" s="24">
        <f>Model_Data!B240</f>
        <v/>
      </c>
      <c r="E240" s="24">
        <f>Inputs!$C$6</f>
        <v/>
      </c>
      <c r="F240" s="24">
        <f>Subsurface_Inputs!$C$5+Subsurface_Inputs!$C$6*SIN(2*PI()*(A240+Subsurface_Inputs!$C$7)/Subsurface_Inputs!$C$8)+Subsurface_Inputs!$C$9*COS(2*PI()*A240/Subsurface_Inputs!$C$10)+Subsurface_Inputs!$C$11*(B240-AVERAGE($B$2:$B$242))</f>
        <v/>
      </c>
      <c r="G240" s="24">
        <f>B240-F240</f>
        <v/>
      </c>
      <c r="H240" s="24">
        <f>MIN(1,MAX(0,Subsurface_Inputs!$C$13*EXP(-0.5*((A240-Subsurface_Inputs!$C$14)/Subsurface_Inputs!$C$15)^2)+Subsurface_Inputs!$C$16*EXP(-0.5*((A240-Subsurface_Inputs!$C$17)/Subsurface_Inputs!$C$18)^2)))</f>
        <v/>
      </c>
      <c r="I240" s="24">
        <f>Subsurface_Inputs!$C$19+Subsurface_Inputs!$C$20*SIN(2*PI()*(A240-Subsurface_Inputs!$C$21)/Subsurface_Inputs!$C$22)-Subsurface_Inputs!$C$23*H240</f>
        <v/>
      </c>
      <c r="J240" s="24">
        <f>B240-I240</f>
        <v/>
      </c>
      <c r="K240" s="24">
        <f>Subsurface_Inputs!$C$25+Subsurface_Inputs!$C$26*SIN(2*PI()*(A240+Subsurface_Inputs!$C$27)/Subsurface_Inputs!$C$28)+Subsurface_Inputs!$C$29*COS(2*PI()*(A240-Subsurface_Inputs!$C$30)/Subsurface_Inputs!$C$31)-Subsurface_Inputs!$C$32*(B240-AVERAGE($B$2:$B$242))</f>
        <v/>
      </c>
      <c r="L240" s="24">
        <f>B240-K240</f>
        <v/>
      </c>
      <c r="M240" s="24">
        <f>2*Subsurface_Inputs!$C$34*F240/Subsurface_Inputs!$C$35*1000000</f>
        <v/>
      </c>
      <c r="N240" s="24">
        <f>2*Subsurface_Inputs!$C$34*I240/Subsurface_Inputs!$C$35*1000000</f>
        <v/>
      </c>
      <c r="O240" s="24">
        <f>2*Subsurface_Inputs!$C$34*K240/Subsurface_Inputs!$C$35*1000000</f>
        <v/>
      </c>
      <c r="P240" s="24">
        <f>Subsurface_Inputs!$C$37-2*Subsurface_Inputs!$C$36*(F240/1000)</f>
        <v/>
      </c>
      <c r="Q240" s="24">
        <f>Subsurface_Inputs!$C$38+Subsurface_Inputs!$C$39*H240-2*Subsurface_Inputs!$C$36*(I240/1000)</f>
        <v/>
      </c>
      <c r="R240" s="24">
        <f>Subsurface_Inputs!$C$40-2*Subsurface_Inputs!$C$36*(K240/1000)-Subsurface_Inputs!$C$41*ABS(L240-AVERAGE($L$2:$L$242))</f>
        <v/>
      </c>
      <c r="S240" s="24">
        <f>K240-AVERAGE($K$2:$K$242)</f>
        <v/>
      </c>
      <c r="T240" s="24">
        <f>K240/F240</f>
        <v/>
      </c>
      <c r="U240" s="25">
        <f>IF(H240&gt;=Subsurface_Inputs!$C$42,"Lens visible","Weak/no lens")</f>
        <v/>
      </c>
      <c r="V240" s="25">
        <f>IF(R240&gt;=W240,"Likely visible","Weak")</f>
        <v/>
      </c>
      <c r="W240" s="24">
        <f>Subsurface_Inputs!$C$43</f>
        <v/>
      </c>
      <c r="X240" s="24">
        <f>Q240-W240</f>
        <v/>
      </c>
      <c r="Y240" s="24">
        <f>R240-W240</f>
        <v/>
      </c>
      <c r="Z240" s="24">
        <f>MAX(Q240,R240)-W240</f>
        <v/>
      </c>
      <c r="AA240" s="24" t="n">
        <v>0</v>
      </c>
    </row>
    <row r="241">
      <c r="A241" s="24">
        <f>Model_Data!A241</f>
        <v/>
      </c>
      <c r="B241" s="24">
        <f>Model_Data!Y241</f>
        <v/>
      </c>
      <c r="C241" s="24">
        <f>Model_Data!X241</f>
        <v/>
      </c>
      <c r="D241" s="24">
        <f>Model_Data!B241</f>
        <v/>
      </c>
      <c r="E241" s="24">
        <f>Inputs!$C$6</f>
        <v/>
      </c>
      <c r="F241" s="24">
        <f>Subsurface_Inputs!$C$5+Subsurface_Inputs!$C$6*SIN(2*PI()*(A241+Subsurface_Inputs!$C$7)/Subsurface_Inputs!$C$8)+Subsurface_Inputs!$C$9*COS(2*PI()*A241/Subsurface_Inputs!$C$10)+Subsurface_Inputs!$C$11*(B241-AVERAGE($B$2:$B$242))</f>
        <v/>
      </c>
      <c r="G241" s="24">
        <f>B241-F241</f>
        <v/>
      </c>
      <c r="H241" s="24">
        <f>MIN(1,MAX(0,Subsurface_Inputs!$C$13*EXP(-0.5*((A241-Subsurface_Inputs!$C$14)/Subsurface_Inputs!$C$15)^2)+Subsurface_Inputs!$C$16*EXP(-0.5*((A241-Subsurface_Inputs!$C$17)/Subsurface_Inputs!$C$18)^2)))</f>
        <v/>
      </c>
      <c r="I241" s="24">
        <f>Subsurface_Inputs!$C$19+Subsurface_Inputs!$C$20*SIN(2*PI()*(A241-Subsurface_Inputs!$C$21)/Subsurface_Inputs!$C$22)-Subsurface_Inputs!$C$23*H241</f>
        <v/>
      </c>
      <c r="J241" s="24">
        <f>B241-I241</f>
        <v/>
      </c>
      <c r="K241" s="24">
        <f>Subsurface_Inputs!$C$25+Subsurface_Inputs!$C$26*SIN(2*PI()*(A241+Subsurface_Inputs!$C$27)/Subsurface_Inputs!$C$28)+Subsurface_Inputs!$C$29*COS(2*PI()*(A241-Subsurface_Inputs!$C$30)/Subsurface_Inputs!$C$31)-Subsurface_Inputs!$C$32*(B241-AVERAGE($B$2:$B$242))</f>
        <v/>
      </c>
      <c r="L241" s="24">
        <f>B241-K241</f>
        <v/>
      </c>
      <c r="M241" s="24">
        <f>2*Subsurface_Inputs!$C$34*F241/Subsurface_Inputs!$C$35*1000000</f>
        <v/>
      </c>
      <c r="N241" s="24">
        <f>2*Subsurface_Inputs!$C$34*I241/Subsurface_Inputs!$C$35*1000000</f>
        <v/>
      </c>
      <c r="O241" s="24">
        <f>2*Subsurface_Inputs!$C$34*K241/Subsurface_Inputs!$C$35*1000000</f>
        <v/>
      </c>
      <c r="P241" s="24">
        <f>Subsurface_Inputs!$C$37-2*Subsurface_Inputs!$C$36*(F241/1000)</f>
        <v/>
      </c>
      <c r="Q241" s="24">
        <f>Subsurface_Inputs!$C$38+Subsurface_Inputs!$C$39*H241-2*Subsurface_Inputs!$C$36*(I241/1000)</f>
        <v/>
      </c>
      <c r="R241" s="24">
        <f>Subsurface_Inputs!$C$40-2*Subsurface_Inputs!$C$36*(K241/1000)-Subsurface_Inputs!$C$41*ABS(L241-AVERAGE($L$2:$L$242))</f>
        <v/>
      </c>
      <c r="S241" s="24">
        <f>K241-AVERAGE($K$2:$K$242)</f>
        <v/>
      </c>
      <c r="T241" s="24">
        <f>K241/F241</f>
        <v/>
      </c>
      <c r="U241" s="25">
        <f>IF(H241&gt;=Subsurface_Inputs!$C$42,"Lens visible","Weak/no lens")</f>
        <v/>
      </c>
      <c r="V241" s="25">
        <f>IF(R241&gt;=W241,"Likely visible","Weak")</f>
        <v/>
      </c>
      <c r="W241" s="24">
        <f>Subsurface_Inputs!$C$43</f>
        <v/>
      </c>
      <c r="X241" s="24">
        <f>Q241-W241</f>
        <v/>
      </c>
      <c r="Y241" s="24">
        <f>R241-W241</f>
        <v/>
      </c>
      <c r="Z241" s="24">
        <f>MAX(Q241,R241)-W241</f>
        <v/>
      </c>
      <c r="AA241" s="24" t="n">
        <v>0</v>
      </c>
    </row>
    <row r="242">
      <c r="A242" s="24">
        <f>Model_Data!A242</f>
        <v/>
      </c>
      <c r="B242" s="24">
        <f>Model_Data!Y242</f>
        <v/>
      </c>
      <c r="C242" s="24">
        <f>Model_Data!X242</f>
        <v/>
      </c>
      <c r="D242" s="24">
        <f>Model_Data!B242</f>
        <v/>
      </c>
      <c r="E242" s="24">
        <f>Inputs!$C$6</f>
        <v/>
      </c>
      <c r="F242" s="24">
        <f>Subsurface_Inputs!$C$5+Subsurface_Inputs!$C$6*SIN(2*PI()*(A242+Subsurface_Inputs!$C$7)/Subsurface_Inputs!$C$8)+Subsurface_Inputs!$C$9*COS(2*PI()*A242/Subsurface_Inputs!$C$10)+Subsurface_Inputs!$C$11*(B242-AVERAGE($B$2:$B$242))</f>
        <v/>
      </c>
      <c r="G242" s="24">
        <f>B242-F242</f>
        <v/>
      </c>
      <c r="H242" s="24">
        <f>MIN(1,MAX(0,Subsurface_Inputs!$C$13*EXP(-0.5*((A242-Subsurface_Inputs!$C$14)/Subsurface_Inputs!$C$15)^2)+Subsurface_Inputs!$C$16*EXP(-0.5*((A242-Subsurface_Inputs!$C$17)/Subsurface_Inputs!$C$18)^2)))</f>
        <v/>
      </c>
      <c r="I242" s="24">
        <f>Subsurface_Inputs!$C$19+Subsurface_Inputs!$C$20*SIN(2*PI()*(A242-Subsurface_Inputs!$C$21)/Subsurface_Inputs!$C$22)-Subsurface_Inputs!$C$23*H242</f>
        <v/>
      </c>
      <c r="J242" s="24">
        <f>B242-I242</f>
        <v/>
      </c>
      <c r="K242" s="24">
        <f>Subsurface_Inputs!$C$25+Subsurface_Inputs!$C$26*SIN(2*PI()*(A242+Subsurface_Inputs!$C$27)/Subsurface_Inputs!$C$28)+Subsurface_Inputs!$C$29*COS(2*PI()*(A242-Subsurface_Inputs!$C$30)/Subsurface_Inputs!$C$31)-Subsurface_Inputs!$C$32*(B242-AVERAGE($B$2:$B$242))</f>
        <v/>
      </c>
      <c r="L242" s="24">
        <f>B242-K242</f>
        <v/>
      </c>
      <c r="M242" s="24">
        <f>2*Subsurface_Inputs!$C$34*F242/Subsurface_Inputs!$C$35*1000000</f>
        <v/>
      </c>
      <c r="N242" s="24">
        <f>2*Subsurface_Inputs!$C$34*I242/Subsurface_Inputs!$C$35*1000000</f>
        <v/>
      </c>
      <c r="O242" s="24">
        <f>2*Subsurface_Inputs!$C$34*K242/Subsurface_Inputs!$C$35*1000000</f>
        <v/>
      </c>
      <c r="P242" s="24">
        <f>Subsurface_Inputs!$C$37-2*Subsurface_Inputs!$C$36*(F242/1000)</f>
        <v/>
      </c>
      <c r="Q242" s="24">
        <f>Subsurface_Inputs!$C$38+Subsurface_Inputs!$C$39*H242-2*Subsurface_Inputs!$C$36*(I242/1000)</f>
        <v/>
      </c>
      <c r="R242" s="24">
        <f>Subsurface_Inputs!$C$40-2*Subsurface_Inputs!$C$36*(K242/1000)-Subsurface_Inputs!$C$41*ABS(L242-AVERAGE($L$2:$L$242))</f>
        <v/>
      </c>
      <c r="S242" s="24">
        <f>K242-AVERAGE($K$2:$K$242)</f>
        <v/>
      </c>
      <c r="T242" s="24">
        <f>K242/F242</f>
        <v/>
      </c>
      <c r="U242" s="25">
        <f>IF(H242&gt;=Subsurface_Inputs!$C$42,"Lens visible","Weak/no lens")</f>
        <v/>
      </c>
      <c r="V242" s="25">
        <f>IF(R242&gt;=W242,"Likely visible","Weak")</f>
        <v/>
      </c>
      <c r="W242" s="24">
        <f>Subsurface_Inputs!$C$43</f>
        <v/>
      </c>
      <c r="X242" s="24">
        <f>Q242-W242</f>
        <v/>
      </c>
      <c r="Y242" s="24">
        <f>R242-W242</f>
        <v/>
      </c>
      <c r="Z242" s="24">
        <f>MAX(Q242,R242)-W242</f>
        <v/>
      </c>
      <c r="AA242" s="24" t="n">
        <v>0</v>
      </c>
    </row>
  </sheetData>
  <autoFilter ref="A1:V2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3.8"/>
  <cols>
    <col width="20" customWidth="1" style="63" min="1" max="10"/>
  </cols>
  <sheetData>
    <row r="1" ht="27.6" customHeight="1" s="63">
      <c r="A1" s="23" t="inlineStr">
        <is>
          <t>x_km</t>
        </is>
      </c>
      <c r="B1" s="23" t="inlineStr">
        <is>
          <t>mean_boundary_depth_m</t>
        </is>
      </c>
      <c r="C1" s="23" t="inlineStr">
        <is>
          <t>boundary_low_m</t>
        </is>
      </c>
      <c r="D1" s="23" t="inlineStr">
        <is>
          <t>boundary_high_m</t>
        </is>
      </c>
      <c r="E1" s="23" t="inlineStr">
        <is>
          <t>thin_shell_depth_m</t>
        </is>
      </c>
      <c r="F1" s="23" t="inlineStr">
        <is>
          <t>medium_shell_depth_m</t>
        </is>
      </c>
      <c r="G1" s="23" t="inlineStr">
        <is>
          <t>thick_shell_depth_m</t>
        </is>
      </c>
      <c r="H1" s="23" t="inlineStr">
        <is>
          <t>ocean_model_margin_db</t>
        </is>
      </c>
      <c r="I1" s="23" t="inlineStr">
        <is>
          <t>no_ocean_control_margin_db</t>
        </is>
      </c>
      <c r="J1" s="23" t="inlineStr">
        <is>
          <t>zero_margin_reference</t>
        </is>
      </c>
    </row>
    <row r="2">
      <c r="A2" s="25">
        <f>Subsurface_Live_Data!A2</f>
        <v/>
      </c>
      <c r="B2" s="25">
        <f>Subsurface_Live_Data!K2</f>
        <v/>
      </c>
      <c r="C2" s="25">
        <f>MAX(0,B2-Subsurface_Inputs!$C$44)</f>
        <v/>
      </c>
      <c r="D2" s="25">
        <f>B2+Subsurface_Inputs!$C$44</f>
        <v/>
      </c>
      <c r="E2" s="25">
        <f>B2*Subsurface_Inputs!$C$45</f>
        <v/>
      </c>
      <c r="F2" s="25">
        <f>B2</f>
        <v/>
      </c>
      <c r="G2" s="25">
        <f>B2*Subsurface_Inputs!$C$46</f>
        <v/>
      </c>
      <c r="H2" s="25">
        <f>Subsurface_Live_Data!Y2</f>
        <v/>
      </c>
      <c r="I2" s="25">
        <f>Subsurface_Inputs!$C$47-Subsurface_Inputs!$C$43+2*SIN(2*PI()*A2/42)</f>
        <v/>
      </c>
      <c r="J2" s="25" t="n">
        <v>0</v>
      </c>
    </row>
    <row r="3">
      <c r="A3" s="25">
        <f>Subsurface_Live_Data!A3</f>
        <v/>
      </c>
      <c r="B3" s="25">
        <f>Subsurface_Live_Data!K3</f>
        <v/>
      </c>
      <c r="C3" s="25">
        <f>MAX(0,B3-Subsurface_Inputs!$C$44)</f>
        <v/>
      </c>
      <c r="D3" s="25">
        <f>B3+Subsurface_Inputs!$C$44</f>
        <v/>
      </c>
      <c r="E3" s="25">
        <f>B3*Subsurface_Inputs!$C$45</f>
        <v/>
      </c>
      <c r="F3" s="25">
        <f>B3</f>
        <v/>
      </c>
      <c r="G3" s="25">
        <f>B3*Subsurface_Inputs!$C$46</f>
        <v/>
      </c>
      <c r="H3" s="25">
        <f>Subsurface_Live_Data!Y3</f>
        <v/>
      </c>
      <c r="I3" s="25">
        <f>Subsurface_Inputs!$C$47-Subsurface_Inputs!$C$43+2*SIN(2*PI()*A3/42)</f>
        <v/>
      </c>
      <c r="J3" s="25" t="n">
        <v>0</v>
      </c>
    </row>
    <row r="4">
      <c r="A4" s="25">
        <f>Subsurface_Live_Data!A4</f>
        <v/>
      </c>
      <c r="B4" s="25">
        <f>Subsurface_Live_Data!K4</f>
        <v/>
      </c>
      <c r="C4" s="25">
        <f>MAX(0,B4-Subsurface_Inputs!$C$44)</f>
        <v/>
      </c>
      <c r="D4" s="25">
        <f>B4+Subsurface_Inputs!$C$44</f>
        <v/>
      </c>
      <c r="E4" s="25">
        <f>B4*Subsurface_Inputs!$C$45</f>
        <v/>
      </c>
      <c r="F4" s="25">
        <f>B4</f>
        <v/>
      </c>
      <c r="G4" s="25">
        <f>B4*Subsurface_Inputs!$C$46</f>
        <v/>
      </c>
      <c r="H4" s="25">
        <f>Subsurface_Live_Data!Y4</f>
        <v/>
      </c>
      <c r="I4" s="25">
        <f>Subsurface_Inputs!$C$47-Subsurface_Inputs!$C$43+2*SIN(2*PI()*A4/42)</f>
        <v/>
      </c>
      <c r="J4" s="25" t="n">
        <v>0</v>
      </c>
    </row>
    <row r="5">
      <c r="A5" s="25">
        <f>Subsurface_Live_Data!A5</f>
        <v/>
      </c>
      <c r="B5" s="25">
        <f>Subsurface_Live_Data!K5</f>
        <v/>
      </c>
      <c r="C5" s="25">
        <f>MAX(0,B5-Subsurface_Inputs!$C$44)</f>
        <v/>
      </c>
      <c r="D5" s="25">
        <f>B5+Subsurface_Inputs!$C$44</f>
        <v/>
      </c>
      <c r="E5" s="25">
        <f>B5*Subsurface_Inputs!$C$45</f>
        <v/>
      </c>
      <c r="F5" s="25">
        <f>B5</f>
        <v/>
      </c>
      <c r="G5" s="25">
        <f>B5*Subsurface_Inputs!$C$46</f>
        <v/>
      </c>
      <c r="H5" s="25">
        <f>Subsurface_Live_Data!Y5</f>
        <v/>
      </c>
      <c r="I5" s="25">
        <f>Subsurface_Inputs!$C$47-Subsurface_Inputs!$C$43+2*SIN(2*PI()*A5/42)</f>
        <v/>
      </c>
      <c r="J5" s="25" t="n">
        <v>0</v>
      </c>
    </row>
    <row r="6">
      <c r="A6" s="25">
        <f>Subsurface_Live_Data!A6</f>
        <v/>
      </c>
      <c r="B6" s="25">
        <f>Subsurface_Live_Data!K6</f>
        <v/>
      </c>
      <c r="C6" s="25">
        <f>MAX(0,B6-Subsurface_Inputs!$C$44)</f>
        <v/>
      </c>
      <c r="D6" s="25">
        <f>B6+Subsurface_Inputs!$C$44</f>
        <v/>
      </c>
      <c r="E6" s="25">
        <f>B6*Subsurface_Inputs!$C$45</f>
        <v/>
      </c>
      <c r="F6" s="25">
        <f>B6</f>
        <v/>
      </c>
      <c r="G6" s="25">
        <f>B6*Subsurface_Inputs!$C$46</f>
        <v/>
      </c>
      <c r="H6" s="25">
        <f>Subsurface_Live_Data!Y6</f>
        <v/>
      </c>
      <c r="I6" s="25">
        <f>Subsurface_Inputs!$C$47-Subsurface_Inputs!$C$43+2*SIN(2*PI()*A6/42)</f>
        <v/>
      </c>
      <c r="J6" s="25" t="n">
        <v>0</v>
      </c>
    </row>
    <row r="7">
      <c r="A7" s="25">
        <f>Subsurface_Live_Data!A7</f>
        <v/>
      </c>
      <c r="B7" s="25">
        <f>Subsurface_Live_Data!K7</f>
        <v/>
      </c>
      <c r="C7" s="25">
        <f>MAX(0,B7-Subsurface_Inputs!$C$44)</f>
        <v/>
      </c>
      <c r="D7" s="25">
        <f>B7+Subsurface_Inputs!$C$44</f>
        <v/>
      </c>
      <c r="E7" s="25">
        <f>B7*Subsurface_Inputs!$C$45</f>
        <v/>
      </c>
      <c r="F7" s="25">
        <f>B7</f>
        <v/>
      </c>
      <c r="G7" s="25">
        <f>B7*Subsurface_Inputs!$C$46</f>
        <v/>
      </c>
      <c r="H7" s="25">
        <f>Subsurface_Live_Data!Y7</f>
        <v/>
      </c>
      <c r="I7" s="25">
        <f>Subsurface_Inputs!$C$47-Subsurface_Inputs!$C$43+2*SIN(2*PI()*A7/42)</f>
        <v/>
      </c>
      <c r="J7" s="25" t="n">
        <v>0</v>
      </c>
    </row>
    <row r="8">
      <c r="A8" s="25">
        <f>Subsurface_Live_Data!A8</f>
        <v/>
      </c>
      <c r="B8" s="25">
        <f>Subsurface_Live_Data!K8</f>
        <v/>
      </c>
      <c r="C8" s="25">
        <f>MAX(0,B8-Subsurface_Inputs!$C$44)</f>
        <v/>
      </c>
      <c r="D8" s="25">
        <f>B8+Subsurface_Inputs!$C$44</f>
        <v/>
      </c>
      <c r="E8" s="25">
        <f>B8*Subsurface_Inputs!$C$45</f>
        <v/>
      </c>
      <c r="F8" s="25">
        <f>B8</f>
        <v/>
      </c>
      <c r="G8" s="25">
        <f>B8*Subsurface_Inputs!$C$46</f>
        <v/>
      </c>
      <c r="H8" s="25">
        <f>Subsurface_Live_Data!Y8</f>
        <v/>
      </c>
      <c r="I8" s="25">
        <f>Subsurface_Inputs!$C$47-Subsurface_Inputs!$C$43+2*SIN(2*PI()*A8/42)</f>
        <v/>
      </c>
      <c r="J8" s="25" t="n">
        <v>0</v>
      </c>
    </row>
    <row r="9">
      <c r="A9" s="25">
        <f>Subsurface_Live_Data!A9</f>
        <v/>
      </c>
      <c r="B9" s="25">
        <f>Subsurface_Live_Data!K9</f>
        <v/>
      </c>
      <c r="C9" s="25">
        <f>MAX(0,B9-Subsurface_Inputs!$C$44)</f>
        <v/>
      </c>
      <c r="D9" s="25">
        <f>B9+Subsurface_Inputs!$C$44</f>
        <v/>
      </c>
      <c r="E9" s="25">
        <f>B9*Subsurface_Inputs!$C$45</f>
        <v/>
      </c>
      <c r="F9" s="25">
        <f>B9</f>
        <v/>
      </c>
      <c r="G9" s="25">
        <f>B9*Subsurface_Inputs!$C$46</f>
        <v/>
      </c>
      <c r="H9" s="25">
        <f>Subsurface_Live_Data!Y9</f>
        <v/>
      </c>
      <c r="I9" s="25">
        <f>Subsurface_Inputs!$C$47-Subsurface_Inputs!$C$43+2*SIN(2*PI()*A9/42)</f>
        <v/>
      </c>
      <c r="J9" s="25" t="n">
        <v>0</v>
      </c>
    </row>
    <row r="10">
      <c r="A10" s="25">
        <f>Subsurface_Live_Data!A10</f>
        <v/>
      </c>
      <c r="B10" s="25">
        <f>Subsurface_Live_Data!K10</f>
        <v/>
      </c>
      <c r="C10" s="25">
        <f>MAX(0,B10-Subsurface_Inputs!$C$44)</f>
        <v/>
      </c>
      <c r="D10" s="25">
        <f>B10+Subsurface_Inputs!$C$44</f>
        <v/>
      </c>
      <c r="E10" s="25">
        <f>B10*Subsurface_Inputs!$C$45</f>
        <v/>
      </c>
      <c r="F10" s="25">
        <f>B10</f>
        <v/>
      </c>
      <c r="G10" s="25">
        <f>B10*Subsurface_Inputs!$C$46</f>
        <v/>
      </c>
      <c r="H10" s="25">
        <f>Subsurface_Live_Data!Y10</f>
        <v/>
      </c>
      <c r="I10" s="25">
        <f>Subsurface_Inputs!$C$47-Subsurface_Inputs!$C$43+2*SIN(2*PI()*A10/42)</f>
        <v/>
      </c>
      <c r="J10" s="25" t="n">
        <v>0</v>
      </c>
    </row>
    <row r="11">
      <c r="A11" s="25">
        <f>Subsurface_Live_Data!A11</f>
        <v/>
      </c>
      <c r="B11" s="25">
        <f>Subsurface_Live_Data!K11</f>
        <v/>
      </c>
      <c r="C11" s="25">
        <f>MAX(0,B11-Subsurface_Inputs!$C$44)</f>
        <v/>
      </c>
      <c r="D11" s="25">
        <f>B11+Subsurface_Inputs!$C$44</f>
        <v/>
      </c>
      <c r="E11" s="25">
        <f>B11*Subsurface_Inputs!$C$45</f>
        <v/>
      </c>
      <c r="F11" s="25">
        <f>B11</f>
        <v/>
      </c>
      <c r="G11" s="25">
        <f>B11*Subsurface_Inputs!$C$46</f>
        <v/>
      </c>
      <c r="H11" s="25">
        <f>Subsurface_Live_Data!Y11</f>
        <v/>
      </c>
      <c r="I11" s="25">
        <f>Subsurface_Inputs!$C$47-Subsurface_Inputs!$C$43+2*SIN(2*PI()*A11/42)</f>
        <v/>
      </c>
      <c r="J11" s="25" t="n">
        <v>0</v>
      </c>
    </row>
    <row r="12">
      <c r="A12" s="25">
        <f>Subsurface_Live_Data!A12</f>
        <v/>
      </c>
      <c r="B12" s="25">
        <f>Subsurface_Live_Data!K12</f>
        <v/>
      </c>
      <c r="C12" s="25">
        <f>MAX(0,B12-Subsurface_Inputs!$C$44)</f>
        <v/>
      </c>
      <c r="D12" s="25">
        <f>B12+Subsurface_Inputs!$C$44</f>
        <v/>
      </c>
      <c r="E12" s="25">
        <f>B12*Subsurface_Inputs!$C$45</f>
        <v/>
      </c>
      <c r="F12" s="25">
        <f>B12</f>
        <v/>
      </c>
      <c r="G12" s="25">
        <f>B12*Subsurface_Inputs!$C$46</f>
        <v/>
      </c>
      <c r="H12" s="25">
        <f>Subsurface_Live_Data!Y12</f>
        <v/>
      </c>
      <c r="I12" s="25">
        <f>Subsurface_Inputs!$C$47-Subsurface_Inputs!$C$43+2*SIN(2*PI()*A12/42)</f>
        <v/>
      </c>
      <c r="J12" s="25" t="n">
        <v>0</v>
      </c>
    </row>
    <row r="13">
      <c r="A13" s="25">
        <f>Subsurface_Live_Data!A13</f>
        <v/>
      </c>
      <c r="B13" s="25">
        <f>Subsurface_Live_Data!K13</f>
        <v/>
      </c>
      <c r="C13" s="25">
        <f>MAX(0,B13-Subsurface_Inputs!$C$44)</f>
        <v/>
      </c>
      <c r="D13" s="25">
        <f>B13+Subsurface_Inputs!$C$44</f>
        <v/>
      </c>
      <c r="E13" s="25">
        <f>B13*Subsurface_Inputs!$C$45</f>
        <v/>
      </c>
      <c r="F13" s="25">
        <f>B13</f>
        <v/>
      </c>
      <c r="G13" s="25">
        <f>B13*Subsurface_Inputs!$C$46</f>
        <v/>
      </c>
      <c r="H13" s="25">
        <f>Subsurface_Live_Data!Y13</f>
        <v/>
      </c>
      <c r="I13" s="25">
        <f>Subsurface_Inputs!$C$47-Subsurface_Inputs!$C$43+2*SIN(2*PI()*A13/42)</f>
        <v/>
      </c>
      <c r="J13" s="25" t="n">
        <v>0</v>
      </c>
    </row>
    <row r="14">
      <c r="A14" s="25">
        <f>Subsurface_Live_Data!A14</f>
        <v/>
      </c>
      <c r="B14" s="25">
        <f>Subsurface_Live_Data!K14</f>
        <v/>
      </c>
      <c r="C14" s="25">
        <f>MAX(0,B14-Subsurface_Inputs!$C$44)</f>
        <v/>
      </c>
      <c r="D14" s="25">
        <f>B14+Subsurface_Inputs!$C$44</f>
        <v/>
      </c>
      <c r="E14" s="25">
        <f>B14*Subsurface_Inputs!$C$45</f>
        <v/>
      </c>
      <c r="F14" s="25">
        <f>B14</f>
        <v/>
      </c>
      <c r="G14" s="25">
        <f>B14*Subsurface_Inputs!$C$46</f>
        <v/>
      </c>
      <c r="H14" s="25">
        <f>Subsurface_Live_Data!Y14</f>
        <v/>
      </c>
      <c r="I14" s="25">
        <f>Subsurface_Inputs!$C$47-Subsurface_Inputs!$C$43+2*SIN(2*PI()*A14/42)</f>
        <v/>
      </c>
      <c r="J14" s="25" t="n">
        <v>0</v>
      </c>
    </row>
    <row r="15">
      <c r="A15" s="25">
        <f>Subsurface_Live_Data!A15</f>
        <v/>
      </c>
      <c r="B15" s="25">
        <f>Subsurface_Live_Data!K15</f>
        <v/>
      </c>
      <c r="C15" s="25">
        <f>MAX(0,B15-Subsurface_Inputs!$C$44)</f>
        <v/>
      </c>
      <c r="D15" s="25">
        <f>B15+Subsurface_Inputs!$C$44</f>
        <v/>
      </c>
      <c r="E15" s="25">
        <f>B15*Subsurface_Inputs!$C$45</f>
        <v/>
      </c>
      <c r="F15" s="25">
        <f>B15</f>
        <v/>
      </c>
      <c r="G15" s="25">
        <f>B15*Subsurface_Inputs!$C$46</f>
        <v/>
      </c>
      <c r="H15" s="25">
        <f>Subsurface_Live_Data!Y15</f>
        <v/>
      </c>
      <c r="I15" s="25">
        <f>Subsurface_Inputs!$C$47-Subsurface_Inputs!$C$43+2*SIN(2*PI()*A15/42)</f>
        <v/>
      </c>
      <c r="J15" s="25" t="n">
        <v>0</v>
      </c>
    </row>
    <row r="16">
      <c r="A16" s="25">
        <f>Subsurface_Live_Data!A16</f>
        <v/>
      </c>
      <c r="B16" s="25">
        <f>Subsurface_Live_Data!K16</f>
        <v/>
      </c>
      <c r="C16" s="25">
        <f>MAX(0,B16-Subsurface_Inputs!$C$44)</f>
        <v/>
      </c>
      <c r="D16" s="25">
        <f>B16+Subsurface_Inputs!$C$44</f>
        <v/>
      </c>
      <c r="E16" s="25">
        <f>B16*Subsurface_Inputs!$C$45</f>
        <v/>
      </c>
      <c r="F16" s="25">
        <f>B16</f>
        <v/>
      </c>
      <c r="G16" s="25">
        <f>B16*Subsurface_Inputs!$C$46</f>
        <v/>
      </c>
      <c r="H16" s="25">
        <f>Subsurface_Live_Data!Y16</f>
        <v/>
      </c>
      <c r="I16" s="25">
        <f>Subsurface_Inputs!$C$47-Subsurface_Inputs!$C$43+2*SIN(2*PI()*A16/42)</f>
        <v/>
      </c>
      <c r="J16" s="25" t="n">
        <v>0</v>
      </c>
    </row>
    <row r="17">
      <c r="A17" s="25">
        <f>Subsurface_Live_Data!A17</f>
        <v/>
      </c>
      <c r="B17" s="25">
        <f>Subsurface_Live_Data!K17</f>
        <v/>
      </c>
      <c r="C17" s="25">
        <f>MAX(0,B17-Subsurface_Inputs!$C$44)</f>
        <v/>
      </c>
      <c r="D17" s="25">
        <f>B17+Subsurface_Inputs!$C$44</f>
        <v/>
      </c>
      <c r="E17" s="25">
        <f>B17*Subsurface_Inputs!$C$45</f>
        <v/>
      </c>
      <c r="F17" s="25">
        <f>B17</f>
        <v/>
      </c>
      <c r="G17" s="25">
        <f>B17*Subsurface_Inputs!$C$46</f>
        <v/>
      </c>
      <c r="H17" s="25">
        <f>Subsurface_Live_Data!Y17</f>
        <v/>
      </c>
      <c r="I17" s="25">
        <f>Subsurface_Inputs!$C$47-Subsurface_Inputs!$C$43+2*SIN(2*PI()*A17/42)</f>
        <v/>
      </c>
      <c r="J17" s="25" t="n">
        <v>0</v>
      </c>
    </row>
    <row r="18">
      <c r="A18" s="25">
        <f>Subsurface_Live_Data!A18</f>
        <v/>
      </c>
      <c r="B18" s="25">
        <f>Subsurface_Live_Data!K18</f>
        <v/>
      </c>
      <c r="C18" s="25">
        <f>MAX(0,B18-Subsurface_Inputs!$C$44)</f>
        <v/>
      </c>
      <c r="D18" s="25">
        <f>B18+Subsurface_Inputs!$C$44</f>
        <v/>
      </c>
      <c r="E18" s="25">
        <f>B18*Subsurface_Inputs!$C$45</f>
        <v/>
      </c>
      <c r="F18" s="25">
        <f>B18</f>
        <v/>
      </c>
      <c r="G18" s="25">
        <f>B18*Subsurface_Inputs!$C$46</f>
        <v/>
      </c>
      <c r="H18" s="25">
        <f>Subsurface_Live_Data!Y18</f>
        <v/>
      </c>
      <c r="I18" s="25">
        <f>Subsurface_Inputs!$C$47-Subsurface_Inputs!$C$43+2*SIN(2*PI()*A18/42)</f>
        <v/>
      </c>
      <c r="J18" s="25" t="n">
        <v>0</v>
      </c>
    </row>
    <row r="19">
      <c r="A19" s="25">
        <f>Subsurface_Live_Data!A19</f>
        <v/>
      </c>
      <c r="B19" s="25">
        <f>Subsurface_Live_Data!K19</f>
        <v/>
      </c>
      <c r="C19" s="25">
        <f>MAX(0,B19-Subsurface_Inputs!$C$44)</f>
        <v/>
      </c>
      <c r="D19" s="25">
        <f>B19+Subsurface_Inputs!$C$44</f>
        <v/>
      </c>
      <c r="E19" s="25">
        <f>B19*Subsurface_Inputs!$C$45</f>
        <v/>
      </c>
      <c r="F19" s="25">
        <f>B19</f>
        <v/>
      </c>
      <c r="G19" s="25">
        <f>B19*Subsurface_Inputs!$C$46</f>
        <v/>
      </c>
      <c r="H19" s="25">
        <f>Subsurface_Live_Data!Y19</f>
        <v/>
      </c>
      <c r="I19" s="25">
        <f>Subsurface_Inputs!$C$47-Subsurface_Inputs!$C$43+2*SIN(2*PI()*A19/42)</f>
        <v/>
      </c>
      <c r="J19" s="25" t="n">
        <v>0</v>
      </c>
    </row>
    <row r="20">
      <c r="A20" s="25">
        <f>Subsurface_Live_Data!A20</f>
        <v/>
      </c>
      <c r="B20" s="25">
        <f>Subsurface_Live_Data!K20</f>
        <v/>
      </c>
      <c r="C20" s="25">
        <f>MAX(0,B20-Subsurface_Inputs!$C$44)</f>
        <v/>
      </c>
      <c r="D20" s="25">
        <f>B20+Subsurface_Inputs!$C$44</f>
        <v/>
      </c>
      <c r="E20" s="25">
        <f>B20*Subsurface_Inputs!$C$45</f>
        <v/>
      </c>
      <c r="F20" s="25">
        <f>B20</f>
        <v/>
      </c>
      <c r="G20" s="25">
        <f>B20*Subsurface_Inputs!$C$46</f>
        <v/>
      </c>
      <c r="H20" s="25">
        <f>Subsurface_Live_Data!Y20</f>
        <v/>
      </c>
      <c r="I20" s="25">
        <f>Subsurface_Inputs!$C$47-Subsurface_Inputs!$C$43+2*SIN(2*PI()*A20/42)</f>
        <v/>
      </c>
      <c r="J20" s="25" t="n">
        <v>0</v>
      </c>
    </row>
    <row r="21">
      <c r="A21" s="25">
        <f>Subsurface_Live_Data!A21</f>
        <v/>
      </c>
      <c r="B21" s="25">
        <f>Subsurface_Live_Data!K21</f>
        <v/>
      </c>
      <c r="C21" s="25">
        <f>MAX(0,B21-Subsurface_Inputs!$C$44)</f>
        <v/>
      </c>
      <c r="D21" s="25">
        <f>B21+Subsurface_Inputs!$C$44</f>
        <v/>
      </c>
      <c r="E21" s="25">
        <f>B21*Subsurface_Inputs!$C$45</f>
        <v/>
      </c>
      <c r="F21" s="25">
        <f>B21</f>
        <v/>
      </c>
      <c r="G21" s="25">
        <f>B21*Subsurface_Inputs!$C$46</f>
        <v/>
      </c>
      <c r="H21" s="25">
        <f>Subsurface_Live_Data!Y21</f>
        <v/>
      </c>
      <c r="I21" s="25">
        <f>Subsurface_Inputs!$C$47-Subsurface_Inputs!$C$43+2*SIN(2*PI()*A21/42)</f>
        <v/>
      </c>
      <c r="J21" s="25" t="n">
        <v>0</v>
      </c>
    </row>
    <row r="22">
      <c r="A22" s="25">
        <f>Subsurface_Live_Data!A22</f>
        <v/>
      </c>
      <c r="B22" s="25">
        <f>Subsurface_Live_Data!K22</f>
        <v/>
      </c>
      <c r="C22" s="25">
        <f>MAX(0,B22-Subsurface_Inputs!$C$44)</f>
        <v/>
      </c>
      <c r="D22" s="25">
        <f>B22+Subsurface_Inputs!$C$44</f>
        <v/>
      </c>
      <c r="E22" s="25">
        <f>B22*Subsurface_Inputs!$C$45</f>
        <v/>
      </c>
      <c r="F22" s="25">
        <f>B22</f>
        <v/>
      </c>
      <c r="G22" s="25">
        <f>B22*Subsurface_Inputs!$C$46</f>
        <v/>
      </c>
      <c r="H22" s="25">
        <f>Subsurface_Live_Data!Y22</f>
        <v/>
      </c>
      <c r="I22" s="25">
        <f>Subsurface_Inputs!$C$47-Subsurface_Inputs!$C$43+2*SIN(2*PI()*A22/42)</f>
        <v/>
      </c>
      <c r="J22" s="25" t="n">
        <v>0</v>
      </c>
    </row>
    <row r="23">
      <c r="A23" s="25">
        <f>Subsurface_Live_Data!A23</f>
        <v/>
      </c>
      <c r="B23" s="25">
        <f>Subsurface_Live_Data!K23</f>
        <v/>
      </c>
      <c r="C23" s="25">
        <f>MAX(0,B23-Subsurface_Inputs!$C$44)</f>
        <v/>
      </c>
      <c r="D23" s="25">
        <f>B23+Subsurface_Inputs!$C$44</f>
        <v/>
      </c>
      <c r="E23" s="25">
        <f>B23*Subsurface_Inputs!$C$45</f>
        <v/>
      </c>
      <c r="F23" s="25">
        <f>B23</f>
        <v/>
      </c>
      <c r="G23" s="25">
        <f>B23*Subsurface_Inputs!$C$46</f>
        <v/>
      </c>
      <c r="H23" s="25">
        <f>Subsurface_Live_Data!Y23</f>
        <v/>
      </c>
      <c r="I23" s="25">
        <f>Subsurface_Inputs!$C$47-Subsurface_Inputs!$C$43+2*SIN(2*PI()*A23/42)</f>
        <v/>
      </c>
      <c r="J23" s="25" t="n">
        <v>0</v>
      </c>
    </row>
    <row r="24">
      <c r="A24" s="25">
        <f>Subsurface_Live_Data!A24</f>
        <v/>
      </c>
      <c r="B24" s="25">
        <f>Subsurface_Live_Data!K24</f>
        <v/>
      </c>
      <c r="C24" s="25">
        <f>MAX(0,B24-Subsurface_Inputs!$C$44)</f>
        <v/>
      </c>
      <c r="D24" s="25">
        <f>B24+Subsurface_Inputs!$C$44</f>
        <v/>
      </c>
      <c r="E24" s="25">
        <f>B24*Subsurface_Inputs!$C$45</f>
        <v/>
      </c>
      <c r="F24" s="25">
        <f>B24</f>
        <v/>
      </c>
      <c r="G24" s="25">
        <f>B24*Subsurface_Inputs!$C$46</f>
        <v/>
      </c>
      <c r="H24" s="25">
        <f>Subsurface_Live_Data!Y24</f>
        <v/>
      </c>
      <c r="I24" s="25">
        <f>Subsurface_Inputs!$C$47-Subsurface_Inputs!$C$43+2*SIN(2*PI()*A24/42)</f>
        <v/>
      </c>
      <c r="J24" s="25" t="n">
        <v>0</v>
      </c>
    </row>
    <row r="25">
      <c r="A25" s="25">
        <f>Subsurface_Live_Data!A25</f>
        <v/>
      </c>
      <c r="B25" s="25">
        <f>Subsurface_Live_Data!K25</f>
        <v/>
      </c>
      <c r="C25" s="25">
        <f>MAX(0,B25-Subsurface_Inputs!$C$44)</f>
        <v/>
      </c>
      <c r="D25" s="25">
        <f>B25+Subsurface_Inputs!$C$44</f>
        <v/>
      </c>
      <c r="E25" s="25">
        <f>B25*Subsurface_Inputs!$C$45</f>
        <v/>
      </c>
      <c r="F25" s="25">
        <f>B25</f>
        <v/>
      </c>
      <c r="G25" s="25">
        <f>B25*Subsurface_Inputs!$C$46</f>
        <v/>
      </c>
      <c r="H25" s="25">
        <f>Subsurface_Live_Data!Y25</f>
        <v/>
      </c>
      <c r="I25" s="25">
        <f>Subsurface_Inputs!$C$47-Subsurface_Inputs!$C$43+2*SIN(2*PI()*A25/42)</f>
        <v/>
      </c>
      <c r="J25" s="25" t="n">
        <v>0</v>
      </c>
    </row>
    <row r="26">
      <c r="A26" s="25">
        <f>Subsurface_Live_Data!A26</f>
        <v/>
      </c>
      <c r="B26" s="25">
        <f>Subsurface_Live_Data!K26</f>
        <v/>
      </c>
      <c r="C26" s="25">
        <f>MAX(0,B26-Subsurface_Inputs!$C$44)</f>
        <v/>
      </c>
      <c r="D26" s="25">
        <f>B26+Subsurface_Inputs!$C$44</f>
        <v/>
      </c>
      <c r="E26" s="25">
        <f>B26*Subsurface_Inputs!$C$45</f>
        <v/>
      </c>
      <c r="F26" s="25">
        <f>B26</f>
        <v/>
      </c>
      <c r="G26" s="25">
        <f>B26*Subsurface_Inputs!$C$46</f>
        <v/>
      </c>
      <c r="H26" s="25">
        <f>Subsurface_Live_Data!Y26</f>
        <v/>
      </c>
      <c r="I26" s="25">
        <f>Subsurface_Inputs!$C$47-Subsurface_Inputs!$C$43+2*SIN(2*PI()*A26/42)</f>
        <v/>
      </c>
      <c r="J26" s="25" t="n">
        <v>0</v>
      </c>
    </row>
    <row r="27">
      <c r="A27" s="25">
        <f>Subsurface_Live_Data!A27</f>
        <v/>
      </c>
      <c r="B27" s="25">
        <f>Subsurface_Live_Data!K27</f>
        <v/>
      </c>
      <c r="C27" s="25">
        <f>MAX(0,B27-Subsurface_Inputs!$C$44)</f>
        <v/>
      </c>
      <c r="D27" s="25">
        <f>B27+Subsurface_Inputs!$C$44</f>
        <v/>
      </c>
      <c r="E27" s="25">
        <f>B27*Subsurface_Inputs!$C$45</f>
        <v/>
      </c>
      <c r="F27" s="25">
        <f>B27</f>
        <v/>
      </c>
      <c r="G27" s="25">
        <f>B27*Subsurface_Inputs!$C$46</f>
        <v/>
      </c>
      <c r="H27" s="25">
        <f>Subsurface_Live_Data!Y27</f>
        <v/>
      </c>
      <c r="I27" s="25">
        <f>Subsurface_Inputs!$C$47-Subsurface_Inputs!$C$43+2*SIN(2*PI()*A27/42)</f>
        <v/>
      </c>
      <c r="J27" s="25" t="n">
        <v>0</v>
      </c>
    </row>
    <row r="28">
      <c r="A28" s="25">
        <f>Subsurface_Live_Data!A28</f>
        <v/>
      </c>
      <c r="B28" s="25">
        <f>Subsurface_Live_Data!K28</f>
        <v/>
      </c>
      <c r="C28" s="25">
        <f>MAX(0,B28-Subsurface_Inputs!$C$44)</f>
        <v/>
      </c>
      <c r="D28" s="25">
        <f>B28+Subsurface_Inputs!$C$44</f>
        <v/>
      </c>
      <c r="E28" s="25">
        <f>B28*Subsurface_Inputs!$C$45</f>
        <v/>
      </c>
      <c r="F28" s="25">
        <f>B28</f>
        <v/>
      </c>
      <c r="G28" s="25">
        <f>B28*Subsurface_Inputs!$C$46</f>
        <v/>
      </c>
      <c r="H28" s="25">
        <f>Subsurface_Live_Data!Y28</f>
        <v/>
      </c>
      <c r="I28" s="25">
        <f>Subsurface_Inputs!$C$47-Subsurface_Inputs!$C$43+2*SIN(2*PI()*A28/42)</f>
        <v/>
      </c>
      <c r="J28" s="25" t="n">
        <v>0</v>
      </c>
    </row>
    <row r="29">
      <c r="A29" s="25">
        <f>Subsurface_Live_Data!A29</f>
        <v/>
      </c>
      <c r="B29" s="25">
        <f>Subsurface_Live_Data!K29</f>
        <v/>
      </c>
      <c r="C29" s="25">
        <f>MAX(0,B29-Subsurface_Inputs!$C$44)</f>
        <v/>
      </c>
      <c r="D29" s="25">
        <f>B29+Subsurface_Inputs!$C$44</f>
        <v/>
      </c>
      <c r="E29" s="25">
        <f>B29*Subsurface_Inputs!$C$45</f>
        <v/>
      </c>
      <c r="F29" s="25">
        <f>B29</f>
        <v/>
      </c>
      <c r="G29" s="25">
        <f>B29*Subsurface_Inputs!$C$46</f>
        <v/>
      </c>
      <c r="H29" s="25">
        <f>Subsurface_Live_Data!Y29</f>
        <v/>
      </c>
      <c r="I29" s="25">
        <f>Subsurface_Inputs!$C$47-Subsurface_Inputs!$C$43+2*SIN(2*PI()*A29/42)</f>
        <v/>
      </c>
      <c r="J29" s="25" t="n">
        <v>0</v>
      </c>
    </row>
    <row r="30">
      <c r="A30" s="25">
        <f>Subsurface_Live_Data!A30</f>
        <v/>
      </c>
      <c r="B30" s="25">
        <f>Subsurface_Live_Data!K30</f>
        <v/>
      </c>
      <c r="C30" s="25">
        <f>MAX(0,B30-Subsurface_Inputs!$C$44)</f>
        <v/>
      </c>
      <c r="D30" s="25">
        <f>B30+Subsurface_Inputs!$C$44</f>
        <v/>
      </c>
      <c r="E30" s="25">
        <f>B30*Subsurface_Inputs!$C$45</f>
        <v/>
      </c>
      <c r="F30" s="25">
        <f>B30</f>
        <v/>
      </c>
      <c r="G30" s="25">
        <f>B30*Subsurface_Inputs!$C$46</f>
        <v/>
      </c>
      <c r="H30" s="25">
        <f>Subsurface_Live_Data!Y30</f>
        <v/>
      </c>
      <c r="I30" s="25">
        <f>Subsurface_Inputs!$C$47-Subsurface_Inputs!$C$43+2*SIN(2*PI()*A30/42)</f>
        <v/>
      </c>
      <c r="J30" s="25" t="n">
        <v>0</v>
      </c>
    </row>
    <row r="31">
      <c r="A31" s="25">
        <f>Subsurface_Live_Data!A31</f>
        <v/>
      </c>
      <c r="B31" s="25">
        <f>Subsurface_Live_Data!K31</f>
        <v/>
      </c>
      <c r="C31" s="25">
        <f>MAX(0,B31-Subsurface_Inputs!$C$44)</f>
        <v/>
      </c>
      <c r="D31" s="25">
        <f>B31+Subsurface_Inputs!$C$44</f>
        <v/>
      </c>
      <c r="E31" s="25">
        <f>B31*Subsurface_Inputs!$C$45</f>
        <v/>
      </c>
      <c r="F31" s="25">
        <f>B31</f>
        <v/>
      </c>
      <c r="G31" s="25">
        <f>B31*Subsurface_Inputs!$C$46</f>
        <v/>
      </c>
      <c r="H31" s="25">
        <f>Subsurface_Live_Data!Y31</f>
        <v/>
      </c>
      <c r="I31" s="25">
        <f>Subsurface_Inputs!$C$47-Subsurface_Inputs!$C$43+2*SIN(2*PI()*A31/42)</f>
        <v/>
      </c>
      <c r="J31" s="25" t="n">
        <v>0</v>
      </c>
    </row>
    <row r="32">
      <c r="A32" s="25">
        <f>Subsurface_Live_Data!A32</f>
        <v/>
      </c>
      <c r="B32" s="25">
        <f>Subsurface_Live_Data!K32</f>
        <v/>
      </c>
      <c r="C32" s="25">
        <f>MAX(0,B32-Subsurface_Inputs!$C$44)</f>
        <v/>
      </c>
      <c r="D32" s="25">
        <f>B32+Subsurface_Inputs!$C$44</f>
        <v/>
      </c>
      <c r="E32" s="25">
        <f>B32*Subsurface_Inputs!$C$45</f>
        <v/>
      </c>
      <c r="F32" s="25">
        <f>B32</f>
        <v/>
      </c>
      <c r="G32" s="25">
        <f>B32*Subsurface_Inputs!$C$46</f>
        <v/>
      </c>
      <c r="H32" s="25">
        <f>Subsurface_Live_Data!Y32</f>
        <v/>
      </c>
      <c r="I32" s="25">
        <f>Subsurface_Inputs!$C$47-Subsurface_Inputs!$C$43+2*SIN(2*PI()*A32/42)</f>
        <v/>
      </c>
      <c r="J32" s="25" t="n">
        <v>0</v>
      </c>
    </row>
    <row r="33">
      <c r="A33" s="25">
        <f>Subsurface_Live_Data!A33</f>
        <v/>
      </c>
      <c r="B33" s="25">
        <f>Subsurface_Live_Data!K33</f>
        <v/>
      </c>
      <c r="C33" s="25">
        <f>MAX(0,B33-Subsurface_Inputs!$C$44)</f>
        <v/>
      </c>
      <c r="D33" s="25">
        <f>B33+Subsurface_Inputs!$C$44</f>
        <v/>
      </c>
      <c r="E33" s="25">
        <f>B33*Subsurface_Inputs!$C$45</f>
        <v/>
      </c>
      <c r="F33" s="25">
        <f>B33</f>
        <v/>
      </c>
      <c r="G33" s="25">
        <f>B33*Subsurface_Inputs!$C$46</f>
        <v/>
      </c>
      <c r="H33" s="25">
        <f>Subsurface_Live_Data!Y33</f>
        <v/>
      </c>
      <c r="I33" s="25">
        <f>Subsurface_Inputs!$C$47-Subsurface_Inputs!$C$43+2*SIN(2*PI()*A33/42)</f>
        <v/>
      </c>
      <c r="J33" s="25" t="n">
        <v>0</v>
      </c>
    </row>
    <row r="34">
      <c r="A34" s="25">
        <f>Subsurface_Live_Data!A34</f>
        <v/>
      </c>
      <c r="B34" s="25">
        <f>Subsurface_Live_Data!K34</f>
        <v/>
      </c>
      <c r="C34" s="25">
        <f>MAX(0,B34-Subsurface_Inputs!$C$44)</f>
        <v/>
      </c>
      <c r="D34" s="25">
        <f>B34+Subsurface_Inputs!$C$44</f>
        <v/>
      </c>
      <c r="E34" s="25">
        <f>B34*Subsurface_Inputs!$C$45</f>
        <v/>
      </c>
      <c r="F34" s="25">
        <f>B34</f>
        <v/>
      </c>
      <c r="G34" s="25">
        <f>B34*Subsurface_Inputs!$C$46</f>
        <v/>
      </c>
      <c r="H34" s="25">
        <f>Subsurface_Live_Data!Y34</f>
        <v/>
      </c>
      <c r="I34" s="25">
        <f>Subsurface_Inputs!$C$47-Subsurface_Inputs!$C$43+2*SIN(2*PI()*A34/42)</f>
        <v/>
      </c>
      <c r="J34" s="25" t="n">
        <v>0</v>
      </c>
    </row>
    <row r="35">
      <c r="A35" s="25">
        <f>Subsurface_Live_Data!A35</f>
        <v/>
      </c>
      <c r="B35" s="25">
        <f>Subsurface_Live_Data!K35</f>
        <v/>
      </c>
      <c r="C35" s="25">
        <f>MAX(0,B35-Subsurface_Inputs!$C$44)</f>
        <v/>
      </c>
      <c r="D35" s="25">
        <f>B35+Subsurface_Inputs!$C$44</f>
        <v/>
      </c>
      <c r="E35" s="25">
        <f>B35*Subsurface_Inputs!$C$45</f>
        <v/>
      </c>
      <c r="F35" s="25">
        <f>B35</f>
        <v/>
      </c>
      <c r="G35" s="25">
        <f>B35*Subsurface_Inputs!$C$46</f>
        <v/>
      </c>
      <c r="H35" s="25">
        <f>Subsurface_Live_Data!Y35</f>
        <v/>
      </c>
      <c r="I35" s="25">
        <f>Subsurface_Inputs!$C$47-Subsurface_Inputs!$C$43+2*SIN(2*PI()*A35/42)</f>
        <v/>
      </c>
      <c r="J35" s="25" t="n">
        <v>0</v>
      </c>
    </row>
    <row r="36">
      <c r="A36" s="25">
        <f>Subsurface_Live_Data!A36</f>
        <v/>
      </c>
      <c r="B36" s="25">
        <f>Subsurface_Live_Data!K36</f>
        <v/>
      </c>
      <c r="C36" s="25">
        <f>MAX(0,B36-Subsurface_Inputs!$C$44)</f>
        <v/>
      </c>
      <c r="D36" s="25">
        <f>B36+Subsurface_Inputs!$C$44</f>
        <v/>
      </c>
      <c r="E36" s="25">
        <f>B36*Subsurface_Inputs!$C$45</f>
        <v/>
      </c>
      <c r="F36" s="25">
        <f>B36</f>
        <v/>
      </c>
      <c r="G36" s="25">
        <f>B36*Subsurface_Inputs!$C$46</f>
        <v/>
      </c>
      <c r="H36" s="25">
        <f>Subsurface_Live_Data!Y36</f>
        <v/>
      </c>
      <c r="I36" s="25">
        <f>Subsurface_Inputs!$C$47-Subsurface_Inputs!$C$43+2*SIN(2*PI()*A36/42)</f>
        <v/>
      </c>
      <c r="J36" s="25" t="n">
        <v>0</v>
      </c>
    </row>
    <row r="37">
      <c r="A37" s="25">
        <f>Subsurface_Live_Data!A37</f>
        <v/>
      </c>
      <c r="B37" s="25">
        <f>Subsurface_Live_Data!K37</f>
        <v/>
      </c>
      <c r="C37" s="25">
        <f>MAX(0,B37-Subsurface_Inputs!$C$44)</f>
        <v/>
      </c>
      <c r="D37" s="25">
        <f>B37+Subsurface_Inputs!$C$44</f>
        <v/>
      </c>
      <c r="E37" s="25">
        <f>B37*Subsurface_Inputs!$C$45</f>
        <v/>
      </c>
      <c r="F37" s="25">
        <f>B37</f>
        <v/>
      </c>
      <c r="G37" s="25">
        <f>B37*Subsurface_Inputs!$C$46</f>
        <v/>
      </c>
      <c r="H37" s="25">
        <f>Subsurface_Live_Data!Y37</f>
        <v/>
      </c>
      <c r="I37" s="25">
        <f>Subsurface_Inputs!$C$47-Subsurface_Inputs!$C$43+2*SIN(2*PI()*A37/42)</f>
        <v/>
      </c>
      <c r="J37" s="25" t="n">
        <v>0</v>
      </c>
    </row>
    <row r="38">
      <c r="A38" s="25">
        <f>Subsurface_Live_Data!A38</f>
        <v/>
      </c>
      <c r="B38" s="25">
        <f>Subsurface_Live_Data!K38</f>
        <v/>
      </c>
      <c r="C38" s="25">
        <f>MAX(0,B38-Subsurface_Inputs!$C$44)</f>
        <v/>
      </c>
      <c r="D38" s="25">
        <f>B38+Subsurface_Inputs!$C$44</f>
        <v/>
      </c>
      <c r="E38" s="25">
        <f>B38*Subsurface_Inputs!$C$45</f>
        <v/>
      </c>
      <c r="F38" s="25">
        <f>B38</f>
        <v/>
      </c>
      <c r="G38" s="25">
        <f>B38*Subsurface_Inputs!$C$46</f>
        <v/>
      </c>
      <c r="H38" s="25">
        <f>Subsurface_Live_Data!Y38</f>
        <v/>
      </c>
      <c r="I38" s="25">
        <f>Subsurface_Inputs!$C$47-Subsurface_Inputs!$C$43+2*SIN(2*PI()*A38/42)</f>
        <v/>
      </c>
      <c r="J38" s="25" t="n">
        <v>0</v>
      </c>
    </row>
    <row r="39">
      <c r="A39" s="25">
        <f>Subsurface_Live_Data!A39</f>
        <v/>
      </c>
      <c r="B39" s="25">
        <f>Subsurface_Live_Data!K39</f>
        <v/>
      </c>
      <c r="C39" s="25">
        <f>MAX(0,B39-Subsurface_Inputs!$C$44)</f>
        <v/>
      </c>
      <c r="D39" s="25">
        <f>B39+Subsurface_Inputs!$C$44</f>
        <v/>
      </c>
      <c r="E39" s="25">
        <f>B39*Subsurface_Inputs!$C$45</f>
        <v/>
      </c>
      <c r="F39" s="25">
        <f>B39</f>
        <v/>
      </c>
      <c r="G39" s="25">
        <f>B39*Subsurface_Inputs!$C$46</f>
        <v/>
      </c>
      <c r="H39" s="25">
        <f>Subsurface_Live_Data!Y39</f>
        <v/>
      </c>
      <c r="I39" s="25">
        <f>Subsurface_Inputs!$C$47-Subsurface_Inputs!$C$43+2*SIN(2*PI()*A39/42)</f>
        <v/>
      </c>
      <c r="J39" s="25" t="n">
        <v>0</v>
      </c>
    </row>
    <row r="40">
      <c r="A40" s="25">
        <f>Subsurface_Live_Data!A40</f>
        <v/>
      </c>
      <c r="B40" s="25">
        <f>Subsurface_Live_Data!K40</f>
        <v/>
      </c>
      <c r="C40" s="25">
        <f>MAX(0,B40-Subsurface_Inputs!$C$44)</f>
        <v/>
      </c>
      <c r="D40" s="25">
        <f>B40+Subsurface_Inputs!$C$44</f>
        <v/>
      </c>
      <c r="E40" s="25">
        <f>B40*Subsurface_Inputs!$C$45</f>
        <v/>
      </c>
      <c r="F40" s="25">
        <f>B40</f>
        <v/>
      </c>
      <c r="G40" s="25">
        <f>B40*Subsurface_Inputs!$C$46</f>
        <v/>
      </c>
      <c r="H40" s="25">
        <f>Subsurface_Live_Data!Y40</f>
        <v/>
      </c>
      <c r="I40" s="25">
        <f>Subsurface_Inputs!$C$47-Subsurface_Inputs!$C$43+2*SIN(2*PI()*A40/42)</f>
        <v/>
      </c>
      <c r="J40" s="25" t="n">
        <v>0</v>
      </c>
    </row>
    <row r="41">
      <c r="A41" s="25">
        <f>Subsurface_Live_Data!A41</f>
        <v/>
      </c>
      <c r="B41" s="25">
        <f>Subsurface_Live_Data!K41</f>
        <v/>
      </c>
      <c r="C41" s="25">
        <f>MAX(0,B41-Subsurface_Inputs!$C$44)</f>
        <v/>
      </c>
      <c r="D41" s="25">
        <f>B41+Subsurface_Inputs!$C$44</f>
        <v/>
      </c>
      <c r="E41" s="25">
        <f>B41*Subsurface_Inputs!$C$45</f>
        <v/>
      </c>
      <c r="F41" s="25">
        <f>B41</f>
        <v/>
      </c>
      <c r="G41" s="25">
        <f>B41*Subsurface_Inputs!$C$46</f>
        <v/>
      </c>
      <c r="H41" s="25">
        <f>Subsurface_Live_Data!Y41</f>
        <v/>
      </c>
      <c r="I41" s="25">
        <f>Subsurface_Inputs!$C$47-Subsurface_Inputs!$C$43+2*SIN(2*PI()*A41/42)</f>
        <v/>
      </c>
      <c r="J41" s="25" t="n">
        <v>0</v>
      </c>
    </row>
    <row r="42">
      <c r="A42" s="25">
        <f>Subsurface_Live_Data!A42</f>
        <v/>
      </c>
      <c r="B42" s="25">
        <f>Subsurface_Live_Data!K42</f>
        <v/>
      </c>
      <c r="C42" s="25">
        <f>MAX(0,B42-Subsurface_Inputs!$C$44)</f>
        <v/>
      </c>
      <c r="D42" s="25">
        <f>B42+Subsurface_Inputs!$C$44</f>
        <v/>
      </c>
      <c r="E42" s="25">
        <f>B42*Subsurface_Inputs!$C$45</f>
        <v/>
      </c>
      <c r="F42" s="25">
        <f>B42</f>
        <v/>
      </c>
      <c r="G42" s="25">
        <f>B42*Subsurface_Inputs!$C$46</f>
        <v/>
      </c>
      <c r="H42" s="25">
        <f>Subsurface_Live_Data!Y42</f>
        <v/>
      </c>
      <c r="I42" s="25">
        <f>Subsurface_Inputs!$C$47-Subsurface_Inputs!$C$43+2*SIN(2*PI()*A42/42)</f>
        <v/>
      </c>
      <c r="J42" s="25" t="n">
        <v>0</v>
      </c>
    </row>
    <row r="43">
      <c r="A43" s="25">
        <f>Subsurface_Live_Data!A43</f>
        <v/>
      </c>
      <c r="B43" s="25">
        <f>Subsurface_Live_Data!K43</f>
        <v/>
      </c>
      <c r="C43" s="25">
        <f>MAX(0,B43-Subsurface_Inputs!$C$44)</f>
        <v/>
      </c>
      <c r="D43" s="25">
        <f>B43+Subsurface_Inputs!$C$44</f>
        <v/>
      </c>
      <c r="E43" s="25">
        <f>B43*Subsurface_Inputs!$C$45</f>
        <v/>
      </c>
      <c r="F43" s="25">
        <f>B43</f>
        <v/>
      </c>
      <c r="G43" s="25">
        <f>B43*Subsurface_Inputs!$C$46</f>
        <v/>
      </c>
      <c r="H43" s="25">
        <f>Subsurface_Live_Data!Y43</f>
        <v/>
      </c>
      <c r="I43" s="25">
        <f>Subsurface_Inputs!$C$47-Subsurface_Inputs!$C$43+2*SIN(2*PI()*A43/42)</f>
        <v/>
      </c>
      <c r="J43" s="25" t="n">
        <v>0</v>
      </c>
    </row>
    <row r="44">
      <c r="A44" s="25">
        <f>Subsurface_Live_Data!A44</f>
        <v/>
      </c>
      <c r="B44" s="25">
        <f>Subsurface_Live_Data!K44</f>
        <v/>
      </c>
      <c r="C44" s="25">
        <f>MAX(0,B44-Subsurface_Inputs!$C$44)</f>
        <v/>
      </c>
      <c r="D44" s="25">
        <f>B44+Subsurface_Inputs!$C$44</f>
        <v/>
      </c>
      <c r="E44" s="25">
        <f>B44*Subsurface_Inputs!$C$45</f>
        <v/>
      </c>
      <c r="F44" s="25">
        <f>B44</f>
        <v/>
      </c>
      <c r="G44" s="25">
        <f>B44*Subsurface_Inputs!$C$46</f>
        <v/>
      </c>
      <c r="H44" s="25">
        <f>Subsurface_Live_Data!Y44</f>
        <v/>
      </c>
      <c r="I44" s="25">
        <f>Subsurface_Inputs!$C$47-Subsurface_Inputs!$C$43+2*SIN(2*PI()*A44/42)</f>
        <v/>
      </c>
      <c r="J44" s="25" t="n">
        <v>0</v>
      </c>
    </row>
    <row r="45">
      <c r="A45" s="25">
        <f>Subsurface_Live_Data!A45</f>
        <v/>
      </c>
      <c r="B45" s="25">
        <f>Subsurface_Live_Data!K45</f>
        <v/>
      </c>
      <c r="C45" s="25">
        <f>MAX(0,B45-Subsurface_Inputs!$C$44)</f>
        <v/>
      </c>
      <c r="D45" s="25">
        <f>B45+Subsurface_Inputs!$C$44</f>
        <v/>
      </c>
      <c r="E45" s="25">
        <f>B45*Subsurface_Inputs!$C$45</f>
        <v/>
      </c>
      <c r="F45" s="25">
        <f>B45</f>
        <v/>
      </c>
      <c r="G45" s="25">
        <f>B45*Subsurface_Inputs!$C$46</f>
        <v/>
      </c>
      <c r="H45" s="25">
        <f>Subsurface_Live_Data!Y45</f>
        <v/>
      </c>
      <c r="I45" s="25">
        <f>Subsurface_Inputs!$C$47-Subsurface_Inputs!$C$43+2*SIN(2*PI()*A45/42)</f>
        <v/>
      </c>
      <c r="J45" s="25" t="n">
        <v>0</v>
      </c>
    </row>
    <row r="46">
      <c r="A46" s="25">
        <f>Subsurface_Live_Data!A46</f>
        <v/>
      </c>
      <c r="B46" s="25">
        <f>Subsurface_Live_Data!K46</f>
        <v/>
      </c>
      <c r="C46" s="25">
        <f>MAX(0,B46-Subsurface_Inputs!$C$44)</f>
        <v/>
      </c>
      <c r="D46" s="25">
        <f>B46+Subsurface_Inputs!$C$44</f>
        <v/>
      </c>
      <c r="E46" s="25">
        <f>B46*Subsurface_Inputs!$C$45</f>
        <v/>
      </c>
      <c r="F46" s="25">
        <f>B46</f>
        <v/>
      </c>
      <c r="G46" s="25">
        <f>B46*Subsurface_Inputs!$C$46</f>
        <v/>
      </c>
      <c r="H46" s="25">
        <f>Subsurface_Live_Data!Y46</f>
        <v/>
      </c>
      <c r="I46" s="25">
        <f>Subsurface_Inputs!$C$47-Subsurface_Inputs!$C$43+2*SIN(2*PI()*A46/42)</f>
        <v/>
      </c>
      <c r="J46" s="25" t="n">
        <v>0</v>
      </c>
    </row>
    <row r="47">
      <c r="A47" s="25">
        <f>Subsurface_Live_Data!A47</f>
        <v/>
      </c>
      <c r="B47" s="25">
        <f>Subsurface_Live_Data!K47</f>
        <v/>
      </c>
      <c r="C47" s="25">
        <f>MAX(0,B47-Subsurface_Inputs!$C$44)</f>
        <v/>
      </c>
      <c r="D47" s="25">
        <f>B47+Subsurface_Inputs!$C$44</f>
        <v/>
      </c>
      <c r="E47" s="25">
        <f>B47*Subsurface_Inputs!$C$45</f>
        <v/>
      </c>
      <c r="F47" s="25">
        <f>B47</f>
        <v/>
      </c>
      <c r="G47" s="25">
        <f>B47*Subsurface_Inputs!$C$46</f>
        <v/>
      </c>
      <c r="H47" s="25">
        <f>Subsurface_Live_Data!Y47</f>
        <v/>
      </c>
      <c r="I47" s="25">
        <f>Subsurface_Inputs!$C$47-Subsurface_Inputs!$C$43+2*SIN(2*PI()*A47/42)</f>
        <v/>
      </c>
      <c r="J47" s="25" t="n">
        <v>0</v>
      </c>
    </row>
    <row r="48">
      <c r="A48" s="25">
        <f>Subsurface_Live_Data!A48</f>
        <v/>
      </c>
      <c r="B48" s="25">
        <f>Subsurface_Live_Data!K48</f>
        <v/>
      </c>
      <c r="C48" s="25">
        <f>MAX(0,B48-Subsurface_Inputs!$C$44)</f>
        <v/>
      </c>
      <c r="D48" s="25">
        <f>B48+Subsurface_Inputs!$C$44</f>
        <v/>
      </c>
      <c r="E48" s="25">
        <f>B48*Subsurface_Inputs!$C$45</f>
        <v/>
      </c>
      <c r="F48" s="25">
        <f>B48</f>
        <v/>
      </c>
      <c r="G48" s="25">
        <f>B48*Subsurface_Inputs!$C$46</f>
        <v/>
      </c>
      <c r="H48" s="25">
        <f>Subsurface_Live_Data!Y48</f>
        <v/>
      </c>
      <c r="I48" s="25">
        <f>Subsurface_Inputs!$C$47-Subsurface_Inputs!$C$43+2*SIN(2*PI()*A48/42)</f>
        <v/>
      </c>
      <c r="J48" s="25" t="n">
        <v>0</v>
      </c>
    </row>
    <row r="49">
      <c r="A49" s="25">
        <f>Subsurface_Live_Data!A49</f>
        <v/>
      </c>
      <c r="B49" s="25">
        <f>Subsurface_Live_Data!K49</f>
        <v/>
      </c>
      <c r="C49" s="25">
        <f>MAX(0,B49-Subsurface_Inputs!$C$44)</f>
        <v/>
      </c>
      <c r="D49" s="25">
        <f>B49+Subsurface_Inputs!$C$44</f>
        <v/>
      </c>
      <c r="E49" s="25">
        <f>B49*Subsurface_Inputs!$C$45</f>
        <v/>
      </c>
      <c r="F49" s="25">
        <f>B49</f>
        <v/>
      </c>
      <c r="G49" s="25">
        <f>B49*Subsurface_Inputs!$C$46</f>
        <v/>
      </c>
      <c r="H49" s="25">
        <f>Subsurface_Live_Data!Y49</f>
        <v/>
      </c>
      <c r="I49" s="25">
        <f>Subsurface_Inputs!$C$47-Subsurface_Inputs!$C$43+2*SIN(2*PI()*A49/42)</f>
        <v/>
      </c>
      <c r="J49" s="25" t="n">
        <v>0</v>
      </c>
    </row>
    <row r="50">
      <c r="A50" s="25">
        <f>Subsurface_Live_Data!A50</f>
        <v/>
      </c>
      <c r="B50" s="25">
        <f>Subsurface_Live_Data!K50</f>
        <v/>
      </c>
      <c r="C50" s="25">
        <f>MAX(0,B50-Subsurface_Inputs!$C$44)</f>
        <v/>
      </c>
      <c r="D50" s="25">
        <f>B50+Subsurface_Inputs!$C$44</f>
        <v/>
      </c>
      <c r="E50" s="25">
        <f>B50*Subsurface_Inputs!$C$45</f>
        <v/>
      </c>
      <c r="F50" s="25">
        <f>B50</f>
        <v/>
      </c>
      <c r="G50" s="25">
        <f>B50*Subsurface_Inputs!$C$46</f>
        <v/>
      </c>
      <c r="H50" s="25">
        <f>Subsurface_Live_Data!Y50</f>
        <v/>
      </c>
      <c r="I50" s="25">
        <f>Subsurface_Inputs!$C$47-Subsurface_Inputs!$C$43+2*SIN(2*PI()*A50/42)</f>
        <v/>
      </c>
      <c r="J50" s="25" t="n">
        <v>0</v>
      </c>
    </row>
    <row r="51">
      <c r="A51" s="25">
        <f>Subsurface_Live_Data!A51</f>
        <v/>
      </c>
      <c r="B51" s="25">
        <f>Subsurface_Live_Data!K51</f>
        <v/>
      </c>
      <c r="C51" s="25">
        <f>MAX(0,B51-Subsurface_Inputs!$C$44)</f>
        <v/>
      </c>
      <c r="D51" s="25">
        <f>B51+Subsurface_Inputs!$C$44</f>
        <v/>
      </c>
      <c r="E51" s="25">
        <f>B51*Subsurface_Inputs!$C$45</f>
        <v/>
      </c>
      <c r="F51" s="25">
        <f>B51</f>
        <v/>
      </c>
      <c r="G51" s="25">
        <f>B51*Subsurface_Inputs!$C$46</f>
        <v/>
      </c>
      <c r="H51" s="25">
        <f>Subsurface_Live_Data!Y51</f>
        <v/>
      </c>
      <c r="I51" s="25">
        <f>Subsurface_Inputs!$C$47-Subsurface_Inputs!$C$43+2*SIN(2*PI()*A51/42)</f>
        <v/>
      </c>
      <c r="J51" s="25" t="n">
        <v>0</v>
      </c>
    </row>
    <row r="52">
      <c r="A52" s="25">
        <f>Subsurface_Live_Data!A52</f>
        <v/>
      </c>
      <c r="B52" s="25">
        <f>Subsurface_Live_Data!K52</f>
        <v/>
      </c>
      <c r="C52" s="25">
        <f>MAX(0,B52-Subsurface_Inputs!$C$44)</f>
        <v/>
      </c>
      <c r="D52" s="25">
        <f>B52+Subsurface_Inputs!$C$44</f>
        <v/>
      </c>
      <c r="E52" s="25">
        <f>B52*Subsurface_Inputs!$C$45</f>
        <v/>
      </c>
      <c r="F52" s="25">
        <f>B52</f>
        <v/>
      </c>
      <c r="G52" s="25">
        <f>B52*Subsurface_Inputs!$C$46</f>
        <v/>
      </c>
      <c r="H52" s="25">
        <f>Subsurface_Live_Data!Y52</f>
        <v/>
      </c>
      <c r="I52" s="25">
        <f>Subsurface_Inputs!$C$47-Subsurface_Inputs!$C$43+2*SIN(2*PI()*A52/42)</f>
        <v/>
      </c>
      <c r="J52" s="25" t="n">
        <v>0</v>
      </c>
    </row>
    <row r="53">
      <c r="A53" s="25">
        <f>Subsurface_Live_Data!A53</f>
        <v/>
      </c>
      <c r="B53" s="25">
        <f>Subsurface_Live_Data!K53</f>
        <v/>
      </c>
      <c r="C53" s="25">
        <f>MAX(0,B53-Subsurface_Inputs!$C$44)</f>
        <v/>
      </c>
      <c r="D53" s="25">
        <f>B53+Subsurface_Inputs!$C$44</f>
        <v/>
      </c>
      <c r="E53" s="25">
        <f>B53*Subsurface_Inputs!$C$45</f>
        <v/>
      </c>
      <c r="F53" s="25">
        <f>B53</f>
        <v/>
      </c>
      <c r="G53" s="25">
        <f>B53*Subsurface_Inputs!$C$46</f>
        <v/>
      </c>
      <c r="H53" s="25">
        <f>Subsurface_Live_Data!Y53</f>
        <v/>
      </c>
      <c r="I53" s="25">
        <f>Subsurface_Inputs!$C$47-Subsurface_Inputs!$C$43+2*SIN(2*PI()*A53/42)</f>
        <v/>
      </c>
      <c r="J53" s="25" t="n">
        <v>0</v>
      </c>
    </row>
    <row r="54">
      <c r="A54" s="25">
        <f>Subsurface_Live_Data!A54</f>
        <v/>
      </c>
      <c r="B54" s="25">
        <f>Subsurface_Live_Data!K54</f>
        <v/>
      </c>
      <c r="C54" s="25">
        <f>MAX(0,B54-Subsurface_Inputs!$C$44)</f>
        <v/>
      </c>
      <c r="D54" s="25">
        <f>B54+Subsurface_Inputs!$C$44</f>
        <v/>
      </c>
      <c r="E54" s="25">
        <f>B54*Subsurface_Inputs!$C$45</f>
        <v/>
      </c>
      <c r="F54" s="25">
        <f>B54</f>
        <v/>
      </c>
      <c r="G54" s="25">
        <f>B54*Subsurface_Inputs!$C$46</f>
        <v/>
      </c>
      <c r="H54" s="25">
        <f>Subsurface_Live_Data!Y54</f>
        <v/>
      </c>
      <c r="I54" s="25">
        <f>Subsurface_Inputs!$C$47-Subsurface_Inputs!$C$43+2*SIN(2*PI()*A54/42)</f>
        <v/>
      </c>
      <c r="J54" s="25" t="n">
        <v>0</v>
      </c>
    </row>
    <row r="55">
      <c r="A55" s="25">
        <f>Subsurface_Live_Data!A55</f>
        <v/>
      </c>
      <c r="B55" s="25">
        <f>Subsurface_Live_Data!K55</f>
        <v/>
      </c>
      <c r="C55" s="25">
        <f>MAX(0,B55-Subsurface_Inputs!$C$44)</f>
        <v/>
      </c>
      <c r="D55" s="25">
        <f>B55+Subsurface_Inputs!$C$44</f>
        <v/>
      </c>
      <c r="E55" s="25">
        <f>B55*Subsurface_Inputs!$C$45</f>
        <v/>
      </c>
      <c r="F55" s="25">
        <f>B55</f>
        <v/>
      </c>
      <c r="G55" s="25">
        <f>B55*Subsurface_Inputs!$C$46</f>
        <v/>
      </c>
      <c r="H55" s="25">
        <f>Subsurface_Live_Data!Y55</f>
        <v/>
      </c>
      <c r="I55" s="25">
        <f>Subsurface_Inputs!$C$47-Subsurface_Inputs!$C$43+2*SIN(2*PI()*A55/42)</f>
        <v/>
      </c>
      <c r="J55" s="25" t="n">
        <v>0</v>
      </c>
    </row>
    <row r="56">
      <c r="A56" s="25">
        <f>Subsurface_Live_Data!A56</f>
        <v/>
      </c>
      <c r="B56" s="25">
        <f>Subsurface_Live_Data!K56</f>
        <v/>
      </c>
      <c r="C56" s="25">
        <f>MAX(0,B56-Subsurface_Inputs!$C$44)</f>
        <v/>
      </c>
      <c r="D56" s="25">
        <f>B56+Subsurface_Inputs!$C$44</f>
        <v/>
      </c>
      <c r="E56" s="25">
        <f>B56*Subsurface_Inputs!$C$45</f>
        <v/>
      </c>
      <c r="F56" s="25">
        <f>B56</f>
        <v/>
      </c>
      <c r="G56" s="25">
        <f>B56*Subsurface_Inputs!$C$46</f>
        <v/>
      </c>
      <c r="H56" s="25">
        <f>Subsurface_Live_Data!Y56</f>
        <v/>
      </c>
      <c r="I56" s="25">
        <f>Subsurface_Inputs!$C$47-Subsurface_Inputs!$C$43+2*SIN(2*PI()*A56/42)</f>
        <v/>
      </c>
      <c r="J56" s="25" t="n">
        <v>0</v>
      </c>
    </row>
    <row r="57">
      <c r="A57" s="25">
        <f>Subsurface_Live_Data!A57</f>
        <v/>
      </c>
      <c r="B57" s="25">
        <f>Subsurface_Live_Data!K57</f>
        <v/>
      </c>
      <c r="C57" s="25">
        <f>MAX(0,B57-Subsurface_Inputs!$C$44)</f>
        <v/>
      </c>
      <c r="D57" s="25">
        <f>B57+Subsurface_Inputs!$C$44</f>
        <v/>
      </c>
      <c r="E57" s="25">
        <f>B57*Subsurface_Inputs!$C$45</f>
        <v/>
      </c>
      <c r="F57" s="25">
        <f>B57</f>
        <v/>
      </c>
      <c r="G57" s="25">
        <f>B57*Subsurface_Inputs!$C$46</f>
        <v/>
      </c>
      <c r="H57" s="25">
        <f>Subsurface_Live_Data!Y57</f>
        <v/>
      </c>
      <c r="I57" s="25">
        <f>Subsurface_Inputs!$C$47-Subsurface_Inputs!$C$43+2*SIN(2*PI()*A57/42)</f>
        <v/>
      </c>
      <c r="J57" s="25" t="n">
        <v>0</v>
      </c>
    </row>
    <row r="58">
      <c r="A58" s="25">
        <f>Subsurface_Live_Data!A58</f>
        <v/>
      </c>
      <c r="B58" s="25">
        <f>Subsurface_Live_Data!K58</f>
        <v/>
      </c>
      <c r="C58" s="25">
        <f>MAX(0,B58-Subsurface_Inputs!$C$44)</f>
        <v/>
      </c>
      <c r="D58" s="25">
        <f>B58+Subsurface_Inputs!$C$44</f>
        <v/>
      </c>
      <c r="E58" s="25">
        <f>B58*Subsurface_Inputs!$C$45</f>
        <v/>
      </c>
      <c r="F58" s="25">
        <f>B58</f>
        <v/>
      </c>
      <c r="G58" s="25">
        <f>B58*Subsurface_Inputs!$C$46</f>
        <v/>
      </c>
      <c r="H58" s="25">
        <f>Subsurface_Live_Data!Y58</f>
        <v/>
      </c>
      <c r="I58" s="25">
        <f>Subsurface_Inputs!$C$47-Subsurface_Inputs!$C$43+2*SIN(2*PI()*A58/42)</f>
        <v/>
      </c>
      <c r="J58" s="25" t="n">
        <v>0</v>
      </c>
    </row>
    <row r="59">
      <c r="A59" s="25">
        <f>Subsurface_Live_Data!A59</f>
        <v/>
      </c>
      <c r="B59" s="25">
        <f>Subsurface_Live_Data!K59</f>
        <v/>
      </c>
      <c r="C59" s="25">
        <f>MAX(0,B59-Subsurface_Inputs!$C$44)</f>
        <v/>
      </c>
      <c r="D59" s="25">
        <f>B59+Subsurface_Inputs!$C$44</f>
        <v/>
      </c>
      <c r="E59" s="25">
        <f>B59*Subsurface_Inputs!$C$45</f>
        <v/>
      </c>
      <c r="F59" s="25">
        <f>B59</f>
        <v/>
      </c>
      <c r="G59" s="25">
        <f>B59*Subsurface_Inputs!$C$46</f>
        <v/>
      </c>
      <c r="H59" s="25">
        <f>Subsurface_Live_Data!Y59</f>
        <v/>
      </c>
      <c r="I59" s="25">
        <f>Subsurface_Inputs!$C$47-Subsurface_Inputs!$C$43+2*SIN(2*PI()*A59/42)</f>
        <v/>
      </c>
      <c r="J59" s="25" t="n">
        <v>0</v>
      </c>
    </row>
    <row r="60">
      <c r="A60" s="25">
        <f>Subsurface_Live_Data!A60</f>
        <v/>
      </c>
      <c r="B60" s="25">
        <f>Subsurface_Live_Data!K60</f>
        <v/>
      </c>
      <c r="C60" s="25">
        <f>MAX(0,B60-Subsurface_Inputs!$C$44)</f>
        <v/>
      </c>
      <c r="D60" s="25">
        <f>B60+Subsurface_Inputs!$C$44</f>
        <v/>
      </c>
      <c r="E60" s="25">
        <f>B60*Subsurface_Inputs!$C$45</f>
        <v/>
      </c>
      <c r="F60" s="25">
        <f>B60</f>
        <v/>
      </c>
      <c r="G60" s="25">
        <f>B60*Subsurface_Inputs!$C$46</f>
        <v/>
      </c>
      <c r="H60" s="25">
        <f>Subsurface_Live_Data!Y60</f>
        <v/>
      </c>
      <c r="I60" s="25">
        <f>Subsurface_Inputs!$C$47-Subsurface_Inputs!$C$43+2*SIN(2*PI()*A60/42)</f>
        <v/>
      </c>
      <c r="J60" s="25" t="n">
        <v>0</v>
      </c>
    </row>
    <row r="61">
      <c r="A61" s="25">
        <f>Subsurface_Live_Data!A61</f>
        <v/>
      </c>
      <c r="B61" s="25">
        <f>Subsurface_Live_Data!K61</f>
        <v/>
      </c>
      <c r="C61" s="25">
        <f>MAX(0,B61-Subsurface_Inputs!$C$44)</f>
        <v/>
      </c>
      <c r="D61" s="25">
        <f>B61+Subsurface_Inputs!$C$44</f>
        <v/>
      </c>
      <c r="E61" s="25">
        <f>B61*Subsurface_Inputs!$C$45</f>
        <v/>
      </c>
      <c r="F61" s="25">
        <f>B61</f>
        <v/>
      </c>
      <c r="G61" s="25">
        <f>B61*Subsurface_Inputs!$C$46</f>
        <v/>
      </c>
      <c r="H61" s="25">
        <f>Subsurface_Live_Data!Y61</f>
        <v/>
      </c>
      <c r="I61" s="25">
        <f>Subsurface_Inputs!$C$47-Subsurface_Inputs!$C$43+2*SIN(2*PI()*A61/42)</f>
        <v/>
      </c>
      <c r="J61" s="25" t="n">
        <v>0</v>
      </c>
    </row>
    <row r="62">
      <c r="A62" s="25">
        <f>Subsurface_Live_Data!A62</f>
        <v/>
      </c>
      <c r="B62" s="25">
        <f>Subsurface_Live_Data!K62</f>
        <v/>
      </c>
      <c r="C62" s="25">
        <f>MAX(0,B62-Subsurface_Inputs!$C$44)</f>
        <v/>
      </c>
      <c r="D62" s="25">
        <f>B62+Subsurface_Inputs!$C$44</f>
        <v/>
      </c>
      <c r="E62" s="25">
        <f>B62*Subsurface_Inputs!$C$45</f>
        <v/>
      </c>
      <c r="F62" s="25">
        <f>B62</f>
        <v/>
      </c>
      <c r="G62" s="25">
        <f>B62*Subsurface_Inputs!$C$46</f>
        <v/>
      </c>
      <c r="H62" s="25">
        <f>Subsurface_Live_Data!Y62</f>
        <v/>
      </c>
      <c r="I62" s="25">
        <f>Subsurface_Inputs!$C$47-Subsurface_Inputs!$C$43+2*SIN(2*PI()*A62/42)</f>
        <v/>
      </c>
      <c r="J62" s="25" t="n">
        <v>0</v>
      </c>
    </row>
    <row r="63">
      <c r="A63" s="25">
        <f>Subsurface_Live_Data!A63</f>
        <v/>
      </c>
      <c r="B63" s="25">
        <f>Subsurface_Live_Data!K63</f>
        <v/>
      </c>
      <c r="C63" s="25">
        <f>MAX(0,B63-Subsurface_Inputs!$C$44)</f>
        <v/>
      </c>
      <c r="D63" s="25">
        <f>B63+Subsurface_Inputs!$C$44</f>
        <v/>
      </c>
      <c r="E63" s="25">
        <f>B63*Subsurface_Inputs!$C$45</f>
        <v/>
      </c>
      <c r="F63" s="25">
        <f>B63</f>
        <v/>
      </c>
      <c r="G63" s="25">
        <f>B63*Subsurface_Inputs!$C$46</f>
        <v/>
      </c>
      <c r="H63" s="25">
        <f>Subsurface_Live_Data!Y63</f>
        <v/>
      </c>
      <c r="I63" s="25">
        <f>Subsurface_Inputs!$C$47-Subsurface_Inputs!$C$43+2*SIN(2*PI()*A63/42)</f>
        <v/>
      </c>
      <c r="J63" s="25" t="n">
        <v>0</v>
      </c>
    </row>
    <row r="64">
      <c r="A64" s="25">
        <f>Subsurface_Live_Data!A64</f>
        <v/>
      </c>
      <c r="B64" s="25">
        <f>Subsurface_Live_Data!K64</f>
        <v/>
      </c>
      <c r="C64" s="25">
        <f>MAX(0,B64-Subsurface_Inputs!$C$44)</f>
        <v/>
      </c>
      <c r="D64" s="25">
        <f>B64+Subsurface_Inputs!$C$44</f>
        <v/>
      </c>
      <c r="E64" s="25">
        <f>B64*Subsurface_Inputs!$C$45</f>
        <v/>
      </c>
      <c r="F64" s="25">
        <f>B64</f>
        <v/>
      </c>
      <c r="G64" s="25">
        <f>B64*Subsurface_Inputs!$C$46</f>
        <v/>
      </c>
      <c r="H64" s="25">
        <f>Subsurface_Live_Data!Y64</f>
        <v/>
      </c>
      <c r="I64" s="25">
        <f>Subsurface_Inputs!$C$47-Subsurface_Inputs!$C$43+2*SIN(2*PI()*A64/42)</f>
        <v/>
      </c>
      <c r="J64" s="25" t="n">
        <v>0</v>
      </c>
    </row>
    <row r="65">
      <c r="A65" s="25">
        <f>Subsurface_Live_Data!A65</f>
        <v/>
      </c>
      <c r="B65" s="25">
        <f>Subsurface_Live_Data!K65</f>
        <v/>
      </c>
      <c r="C65" s="25">
        <f>MAX(0,B65-Subsurface_Inputs!$C$44)</f>
        <v/>
      </c>
      <c r="D65" s="25">
        <f>B65+Subsurface_Inputs!$C$44</f>
        <v/>
      </c>
      <c r="E65" s="25">
        <f>B65*Subsurface_Inputs!$C$45</f>
        <v/>
      </c>
      <c r="F65" s="25">
        <f>B65</f>
        <v/>
      </c>
      <c r="G65" s="25">
        <f>B65*Subsurface_Inputs!$C$46</f>
        <v/>
      </c>
      <c r="H65" s="25">
        <f>Subsurface_Live_Data!Y65</f>
        <v/>
      </c>
      <c r="I65" s="25">
        <f>Subsurface_Inputs!$C$47-Subsurface_Inputs!$C$43+2*SIN(2*PI()*A65/42)</f>
        <v/>
      </c>
      <c r="J65" s="25" t="n">
        <v>0</v>
      </c>
    </row>
    <row r="66">
      <c r="A66" s="25">
        <f>Subsurface_Live_Data!A66</f>
        <v/>
      </c>
      <c r="B66" s="25">
        <f>Subsurface_Live_Data!K66</f>
        <v/>
      </c>
      <c r="C66" s="25">
        <f>MAX(0,B66-Subsurface_Inputs!$C$44)</f>
        <v/>
      </c>
      <c r="D66" s="25">
        <f>B66+Subsurface_Inputs!$C$44</f>
        <v/>
      </c>
      <c r="E66" s="25">
        <f>B66*Subsurface_Inputs!$C$45</f>
        <v/>
      </c>
      <c r="F66" s="25">
        <f>B66</f>
        <v/>
      </c>
      <c r="G66" s="25">
        <f>B66*Subsurface_Inputs!$C$46</f>
        <v/>
      </c>
      <c r="H66" s="25">
        <f>Subsurface_Live_Data!Y66</f>
        <v/>
      </c>
      <c r="I66" s="25">
        <f>Subsurface_Inputs!$C$47-Subsurface_Inputs!$C$43+2*SIN(2*PI()*A66/42)</f>
        <v/>
      </c>
      <c r="J66" s="25" t="n">
        <v>0</v>
      </c>
    </row>
    <row r="67">
      <c r="A67" s="25">
        <f>Subsurface_Live_Data!A67</f>
        <v/>
      </c>
      <c r="B67" s="25">
        <f>Subsurface_Live_Data!K67</f>
        <v/>
      </c>
      <c r="C67" s="25">
        <f>MAX(0,B67-Subsurface_Inputs!$C$44)</f>
        <v/>
      </c>
      <c r="D67" s="25">
        <f>B67+Subsurface_Inputs!$C$44</f>
        <v/>
      </c>
      <c r="E67" s="25">
        <f>B67*Subsurface_Inputs!$C$45</f>
        <v/>
      </c>
      <c r="F67" s="25">
        <f>B67</f>
        <v/>
      </c>
      <c r="G67" s="25">
        <f>B67*Subsurface_Inputs!$C$46</f>
        <v/>
      </c>
      <c r="H67" s="25">
        <f>Subsurface_Live_Data!Y67</f>
        <v/>
      </c>
      <c r="I67" s="25">
        <f>Subsurface_Inputs!$C$47-Subsurface_Inputs!$C$43+2*SIN(2*PI()*A67/42)</f>
        <v/>
      </c>
      <c r="J67" s="25" t="n">
        <v>0</v>
      </c>
    </row>
    <row r="68">
      <c r="A68" s="25">
        <f>Subsurface_Live_Data!A68</f>
        <v/>
      </c>
      <c r="B68" s="25">
        <f>Subsurface_Live_Data!K68</f>
        <v/>
      </c>
      <c r="C68" s="25">
        <f>MAX(0,B68-Subsurface_Inputs!$C$44)</f>
        <v/>
      </c>
      <c r="D68" s="25">
        <f>B68+Subsurface_Inputs!$C$44</f>
        <v/>
      </c>
      <c r="E68" s="25">
        <f>B68*Subsurface_Inputs!$C$45</f>
        <v/>
      </c>
      <c r="F68" s="25">
        <f>B68</f>
        <v/>
      </c>
      <c r="G68" s="25">
        <f>B68*Subsurface_Inputs!$C$46</f>
        <v/>
      </c>
      <c r="H68" s="25">
        <f>Subsurface_Live_Data!Y68</f>
        <v/>
      </c>
      <c r="I68" s="25">
        <f>Subsurface_Inputs!$C$47-Subsurface_Inputs!$C$43+2*SIN(2*PI()*A68/42)</f>
        <v/>
      </c>
      <c r="J68" s="25" t="n">
        <v>0</v>
      </c>
    </row>
    <row r="69">
      <c r="A69" s="25">
        <f>Subsurface_Live_Data!A69</f>
        <v/>
      </c>
      <c r="B69" s="25">
        <f>Subsurface_Live_Data!K69</f>
        <v/>
      </c>
      <c r="C69" s="25">
        <f>MAX(0,B69-Subsurface_Inputs!$C$44)</f>
        <v/>
      </c>
      <c r="D69" s="25">
        <f>B69+Subsurface_Inputs!$C$44</f>
        <v/>
      </c>
      <c r="E69" s="25">
        <f>B69*Subsurface_Inputs!$C$45</f>
        <v/>
      </c>
      <c r="F69" s="25">
        <f>B69</f>
        <v/>
      </c>
      <c r="G69" s="25">
        <f>B69*Subsurface_Inputs!$C$46</f>
        <v/>
      </c>
      <c r="H69" s="25">
        <f>Subsurface_Live_Data!Y69</f>
        <v/>
      </c>
      <c r="I69" s="25">
        <f>Subsurface_Inputs!$C$47-Subsurface_Inputs!$C$43+2*SIN(2*PI()*A69/42)</f>
        <v/>
      </c>
      <c r="J69" s="25" t="n">
        <v>0</v>
      </c>
    </row>
    <row r="70">
      <c r="A70" s="25">
        <f>Subsurface_Live_Data!A70</f>
        <v/>
      </c>
      <c r="B70" s="25">
        <f>Subsurface_Live_Data!K70</f>
        <v/>
      </c>
      <c r="C70" s="25">
        <f>MAX(0,B70-Subsurface_Inputs!$C$44)</f>
        <v/>
      </c>
      <c r="D70" s="25">
        <f>B70+Subsurface_Inputs!$C$44</f>
        <v/>
      </c>
      <c r="E70" s="25">
        <f>B70*Subsurface_Inputs!$C$45</f>
        <v/>
      </c>
      <c r="F70" s="25">
        <f>B70</f>
        <v/>
      </c>
      <c r="G70" s="25">
        <f>B70*Subsurface_Inputs!$C$46</f>
        <v/>
      </c>
      <c r="H70" s="25">
        <f>Subsurface_Live_Data!Y70</f>
        <v/>
      </c>
      <c r="I70" s="25">
        <f>Subsurface_Inputs!$C$47-Subsurface_Inputs!$C$43+2*SIN(2*PI()*A70/42)</f>
        <v/>
      </c>
      <c r="J70" s="25" t="n">
        <v>0</v>
      </c>
    </row>
    <row r="71">
      <c r="A71" s="25">
        <f>Subsurface_Live_Data!A71</f>
        <v/>
      </c>
      <c r="B71" s="25">
        <f>Subsurface_Live_Data!K71</f>
        <v/>
      </c>
      <c r="C71" s="25">
        <f>MAX(0,B71-Subsurface_Inputs!$C$44)</f>
        <v/>
      </c>
      <c r="D71" s="25">
        <f>B71+Subsurface_Inputs!$C$44</f>
        <v/>
      </c>
      <c r="E71" s="25">
        <f>B71*Subsurface_Inputs!$C$45</f>
        <v/>
      </c>
      <c r="F71" s="25">
        <f>B71</f>
        <v/>
      </c>
      <c r="G71" s="25">
        <f>B71*Subsurface_Inputs!$C$46</f>
        <v/>
      </c>
      <c r="H71" s="25">
        <f>Subsurface_Live_Data!Y71</f>
        <v/>
      </c>
      <c r="I71" s="25">
        <f>Subsurface_Inputs!$C$47-Subsurface_Inputs!$C$43+2*SIN(2*PI()*A71/42)</f>
        <v/>
      </c>
      <c r="J71" s="25" t="n">
        <v>0</v>
      </c>
    </row>
    <row r="72">
      <c r="A72" s="25">
        <f>Subsurface_Live_Data!A72</f>
        <v/>
      </c>
      <c r="B72" s="25">
        <f>Subsurface_Live_Data!K72</f>
        <v/>
      </c>
      <c r="C72" s="25">
        <f>MAX(0,B72-Subsurface_Inputs!$C$44)</f>
        <v/>
      </c>
      <c r="D72" s="25">
        <f>B72+Subsurface_Inputs!$C$44</f>
        <v/>
      </c>
      <c r="E72" s="25">
        <f>B72*Subsurface_Inputs!$C$45</f>
        <v/>
      </c>
      <c r="F72" s="25">
        <f>B72</f>
        <v/>
      </c>
      <c r="G72" s="25">
        <f>B72*Subsurface_Inputs!$C$46</f>
        <v/>
      </c>
      <c r="H72" s="25">
        <f>Subsurface_Live_Data!Y72</f>
        <v/>
      </c>
      <c r="I72" s="25">
        <f>Subsurface_Inputs!$C$47-Subsurface_Inputs!$C$43+2*SIN(2*PI()*A72/42)</f>
        <v/>
      </c>
      <c r="J72" s="25" t="n">
        <v>0</v>
      </c>
    </row>
    <row r="73">
      <c r="A73" s="25">
        <f>Subsurface_Live_Data!A73</f>
        <v/>
      </c>
      <c r="B73" s="25">
        <f>Subsurface_Live_Data!K73</f>
        <v/>
      </c>
      <c r="C73" s="25">
        <f>MAX(0,B73-Subsurface_Inputs!$C$44)</f>
        <v/>
      </c>
      <c r="D73" s="25">
        <f>B73+Subsurface_Inputs!$C$44</f>
        <v/>
      </c>
      <c r="E73" s="25">
        <f>B73*Subsurface_Inputs!$C$45</f>
        <v/>
      </c>
      <c r="F73" s="25">
        <f>B73</f>
        <v/>
      </c>
      <c r="G73" s="25">
        <f>B73*Subsurface_Inputs!$C$46</f>
        <v/>
      </c>
      <c r="H73" s="25">
        <f>Subsurface_Live_Data!Y73</f>
        <v/>
      </c>
      <c r="I73" s="25">
        <f>Subsurface_Inputs!$C$47-Subsurface_Inputs!$C$43+2*SIN(2*PI()*A73/42)</f>
        <v/>
      </c>
      <c r="J73" s="25" t="n">
        <v>0</v>
      </c>
    </row>
    <row r="74">
      <c r="A74" s="25">
        <f>Subsurface_Live_Data!A74</f>
        <v/>
      </c>
      <c r="B74" s="25">
        <f>Subsurface_Live_Data!K74</f>
        <v/>
      </c>
      <c r="C74" s="25">
        <f>MAX(0,B74-Subsurface_Inputs!$C$44)</f>
        <v/>
      </c>
      <c r="D74" s="25">
        <f>B74+Subsurface_Inputs!$C$44</f>
        <v/>
      </c>
      <c r="E74" s="25">
        <f>B74*Subsurface_Inputs!$C$45</f>
        <v/>
      </c>
      <c r="F74" s="25">
        <f>B74</f>
        <v/>
      </c>
      <c r="G74" s="25">
        <f>B74*Subsurface_Inputs!$C$46</f>
        <v/>
      </c>
      <c r="H74" s="25">
        <f>Subsurface_Live_Data!Y74</f>
        <v/>
      </c>
      <c r="I74" s="25">
        <f>Subsurface_Inputs!$C$47-Subsurface_Inputs!$C$43+2*SIN(2*PI()*A74/42)</f>
        <v/>
      </c>
      <c r="J74" s="25" t="n">
        <v>0</v>
      </c>
    </row>
    <row r="75">
      <c r="A75" s="25">
        <f>Subsurface_Live_Data!A75</f>
        <v/>
      </c>
      <c r="B75" s="25">
        <f>Subsurface_Live_Data!K75</f>
        <v/>
      </c>
      <c r="C75" s="25">
        <f>MAX(0,B75-Subsurface_Inputs!$C$44)</f>
        <v/>
      </c>
      <c r="D75" s="25">
        <f>B75+Subsurface_Inputs!$C$44</f>
        <v/>
      </c>
      <c r="E75" s="25">
        <f>B75*Subsurface_Inputs!$C$45</f>
        <v/>
      </c>
      <c r="F75" s="25">
        <f>B75</f>
        <v/>
      </c>
      <c r="G75" s="25">
        <f>B75*Subsurface_Inputs!$C$46</f>
        <v/>
      </c>
      <c r="H75" s="25">
        <f>Subsurface_Live_Data!Y75</f>
        <v/>
      </c>
      <c r="I75" s="25">
        <f>Subsurface_Inputs!$C$47-Subsurface_Inputs!$C$43+2*SIN(2*PI()*A75/42)</f>
        <v/>
      </c>
      <c r="J75" s="25" t="n">
        <v>0</v>
      </c>
    </row>
    <row r="76">
      <c r="A76" s="25">
        <f>Subsurface_Live_Data!A76</f>
        <v/>
      </c>
      <c r="B76" s="25">
        <f>Subsurface_Live_Data!K76</f>
        <v/>
      </c>
      <c r="C76" s="25">
        <f>MAX(0,B76-Subsurface_Inputs!$C$44)</f>
        <v/>
      </c>
      <c r="D76" s="25">
        <f>B76+Subsurface_Inputs!$C$44</f>
        <v/>
      </c>
      <c r="E76" s="25">
        <f>B76*Subsurface_Inputs!$C$45</f>
        <v/>
      </c>
      <c r="F76" s="25">
        <f>B76</f>
        <v/>
      </c>
      <c r="G76" s="25">
        <f>B76*Subsurface_Inputs!$C$46</f>
        <v/>
      </c>
      <c r="H76" s="25">
        <f>Subsurface_Live_Data!Y76</f>
        <v/>
      </c>
      <c r="I76" s="25">
        <f>Subsurface_Inputs!$C$47-Subsurface_Inputs!$C$43+2*SIN(2*PI()*A76/42)</f>
        <v/>
      </c>
      <c r="J76" s="25" t="n">
        <v>0</v>
      </c>
    </row>
    <row r="77">
      <c r="A77" s="25">
        <f>Subsurface_Live_Data!A77</f>
        <v/>
      </c>
      <c r="B77" s="25">
        <f>Subsurface_Live_Data!K77</f>
        <v/>
      </c>
      <c r="C77" s="25">
        <f>MAX(0,B77-Subsurface_Inputs!$C$44)</f>
        <v/>
      </c>
      <c r="D77" s="25">
        <f>B77+Subsurface_Inputs!$C$44</f>
        <v/>
      </c>
      <c r="E77" s="25">
        <f>B77*Subsurface_Inputs!$C$45</f>
        <v/>
      </c>
      <c r="F77" s="25">
        <f>B77</f>
        <v/>
      </c>
      <c r="G77" s="25">
        <f>B77*Subsurface_Inputs!$C$46</f>
        <v/>
      </c>
      <c r="H77" s="25">
        <f>Subsurface_Live_Data!Y77</f>
        <v/>
      </c>
      <c r="I77" s="25">
        <f>Subsurface_Inputs!$C$47-Subsurface_Inputs!$C$43+2*SIN(2*PI()*A77/42)</f>
        <v/>
      </c>
      <c r="J77" s="25" t="n">
        <v>0</v>
      </c>
    </row>
    <row r="78">
      <c r="A78" s="25">
        <f>Subsurface_Live_Data!A78</f>
        <v/>
      </c>
      <c r="B78" s="25">
        <f>Subsurface_Live_Data!K78</f>
        <v/>
      </c>
      <c r="C78" s="25">
        <f>MAX(0,B78-Subsurface_Inputs!$C$44)</f>
        <v/>
      </c>
      <c r="D78" s="25">
        <f>B78+Subsurface_Inputs!$C$44</f>
        <v/>
      </c>
      <c r="E78" s="25">
        <f>B78*Subsurface_Inputs!$C$45</f>
        <v/>
      </c>
      <c r="F78" s="25">
        <f>B78</f>
        <v/>
      </c>
      <c r="G78" s="25">
        <f>B78*Subsurface_Inputs!$C$46</f>
        <v/>
      </c>
      <c r="H78" s="25">
        <f>Subsurface_Live_Data!Y78</f>
        <v/>
      </c>
      <c r="I78" s="25">
        <f>Subsurface_Inputs!$C$47-Subsurface_Inputs!$C$43+2*SIN(2*PI()*A78/42)</f>
        <v/>
      </c>
      <c r="J78" s="25" t="n">
        <v>0</v>
      </c>
    </row>
    <row r="79">
      <c r="A79" s="25">
        <f>Subsurface_Live_Data!A79</f>
        <v/>
      </c>
      <c r="B79" s="25">
        <f>Subsurface_Live_Data!K79</f>
        <v/>
      </c>
      <c r="C79" s="25">
        <f>MAX(0,B79-Subsurface_Inputs!$C$44)</f>
        <v/>
      </c>
      <c r="D79" s="25">
        <f>B79+Subsurface_Inputs!$C$44</f>
        <v/>
      </c>
      <c r="E79" s="25">
        <f>B79*Subsurface_Inputs!$C$45</f>
        <v/>
      </c>
      <c r="F79" s="25">
        <f>B79</f>
        <v/>
      </c>
      <c r="G79" s="25">
        <f>B79*Subsurface_Inputs!$C$46</f>
        <v/>
      </c>
      <c r="H79" s="25">
        <f>Subsurface_Live_Data!Y79</f>
        <v/>
      </c>
      <c r="I79" s="25">
        <f>Subsurface_Inputs!$C$47-Subsurface_Inputs!$C$43+2*SIN(2*PI()*A79/42)</f>
        <v/>
      </c>
      <c r="J79" s="25" t="n">
        <v>0</v>
      </c>
    </row>
    <row r="80">
      <c r="A80" s="25">
        <f>Subsurface_Live_Data!A80</f>
        <v/>
      </c>
      <c r="B80" s="25">
        <f>Subsurface_Live_Data!K80</f>
        <v/>
      </c>
      <c r="C80" s="25">
        <f>MAX(0,B80-Subsurface_Inputs!$C$44)</f>
        <v/>
      </c>
      <c r="D80" s="25">
        <f>B80+Subsurface_Inputs!$C$44</f>
        <v/>
      </c>
      <c r="E80" s="25">
        <f>B80*Subsurface_Inputs!$C$45</f>
        <v/>
      </c>
      <c r="F80" s="25">
        <f>B80</f>
        <v/>
      </c>
      <c r="G80" s="25">
        <f>B80*Subsurface_Inputs!$C$46</f>
        <v/>
      </c>
      <c r="H80" s="25">
        <f>Subsurface_Live_Data!Y80</f>
        <v/>
      </c>
      <c r="I80" s="25">
        <f>Subsurface_Inputs!$C$47-Subsurface_Inputs!$C$43+2*SIN(2*PI()*A80/42)</f>
        <v/>
      </c>
      <c r="J80" s="25" t="n">
        <v>0</v>
      </c>
    </row>
    <row r="81">
      <c r="A81" s="25">
        <f>Subsurface_Live_Data!A81</f>
        <v/>
      </c>
      <c r="B81" s="25">
        <f>Subsurface_Live_Data!K81</f>
        <v/>
      </c>
      <c r="C81" s="25">
        <f>MAX(0,B81-Subsurface_Inputs!$C$44)</f>
        <v/>
      </c>
      <c r="D81" s="25">
        <f>B81+Subsurface_Inputs!$C$44</f>
        <v/>
      </c>
      <c r="E81" s="25">
        <f>B81*Subsurface_Inputs!$C$45</f>
        <v/>
      </c>
      <c r="F81" s="25">
        <f>B81</f>
        <v/>
      </c>
      <c r="G81" s="25">
        <f>B81*Subsurface_Inputs!$C$46</f>
        <v/>
      </c>
      <c r="H81" s="25">
        <f>Subsurface_Live_Data!Y81</f>
        <v/>
      </c>
      <c r="I81" s="25">
        <f>Subsurface_Inputs!$C$47-Subsurface_Inputs!$C$43+2*SIN(2*PI()*A81/42)</f>
        <v/>
      </c>
      <c r="J81" s="25" t="n">
        <v>0</v>
      </c>
    </row>
    <row r="82">
      <c r="A82" s="25">
        <f>Subsurface_Live_Data!A82</f>
        <v/>
      </c>
      <c r="B82" s="25">
        <f>Subsurface_Live_Data!K82</f>
        <v/>
      </c>
      <c r="C82" s="25">
        <f>MAX(0,B82-Subsurface_Inputs!$C$44)</f>
        <v/>
      </c>
      <c r="D82" s="25">
        <f>B82+Subsurface_Inputs!$C$44</f>
        <v/>
      </c>
      <c r="E82" s="25">
        <f>B82*Subsurface_Inputs!$C$45</f>
        <v/>
      </c>
      <c r="F82" s="25">
        <f>B82</f>
        <v/>
      </c>
      <c r="G82" s="25">
        <f>B82*Subsurface_Inputs!$C$46</f>
        <v/>
      </c>
      <c r="H82" s="25">
        <f>Subsurface_Live_Data!Y82</f>
        <v/>
      </c>
      <c r="I82" s="25">
        <f>Subsurface_Inputs!$C$47-Subsurface_Inputs!$C$43+2*SIN(2*PI()*A82/42)</f>
        <v/>
      </c>
      <c r="J82" s="25" t="n">
        <v>0</v>
      </c>
    </row>
    <row r="83">
      <c r="A83" s="25">
        <f>Subsurface_Live_Data!A83</f>
        <v/>
      </c>
      <c r="B83" s="25">
        <f>Subsurface_Live_Data!K83</f>
        <v/>
      </c>
      <c r="C83" s="25">
        <f>MAX(0,B83-Subsurface_Inputs!$C$44)</f>
        <v/>
      </c>
      <c r="D83" s="25">
        <f>B83+Subsurface_Inputs!$C$44</f>
        <v/>
      </c>
      <c r="E83" s="25">
        <f>B83*Subsurface_Inputs!$C$45</f>
        <v/>
      </c>
      <c r="F83" s="25">
        <f>B83</f>
        <v/>
      </c>
      <c r="G83" s="25">
        <f>B83*Subsurface_Inputs!$C$46</f>
        <v/>
      </c>
      <c r="H83" s="25">
        <f>Subsurface_Live_Data!Y83</f>
        <v/>
      </c>
      <c r="I83" s="25">
        <f>Subsurface_Inputs!$C$47-Subsurface_Inputs!$C$43+2*SIN(2*PI()*A83/42)</f>
        <v/>
      </c>
      <c r="J83" s="25" t="n">
        <v>0</v>
      </c>
    </row>
    <row r="84">
      <c r="A84" s="25">
        <f>Subsurface_Live_Data!A84</f>
        <v/>
      </c>
      <c r="B84" s="25">
        <f>Subsurface_Live_Data!K84</f>
        <v/>
      </c>
      <c r="C84" s="25">
        <f>MAX(0,B84-Subsurface_Inputs!$C$44)</f>
        <v/>
      </c>
      <c r="D84" s="25">
        <f>B84+Subsurface_Inputs!$C$44</f>
        <v/>
      </c>
      <c r="E84" s="25">
        <f>B84*Subsurface_Inputs!$C$45</f>
        <v/>
      </c>
      <c r="F84" s="25">
        <f>B84</f>
        <v/>
      </c>
      <c r="G84" s="25">
        <f>B84*Subsurface_Inputs!$C$46</f>
        <v/>
      </c>
      <c r="H84" s="25">
        <f>Subsurface_Live_Data!Y84</f>
        <v/>
      </c>
      <c r="I84" s="25">
        <f>Subsurface_Inputs!$C$47-Subsurface_Inputs!$C$43+2*SIN(2*PI()*A84/42)</f>
        <v/>
      </c>
      <c r="J84" s="25" t="n">
        <v>0</v>
      </c>
    </row>
    <row r="85">
      <c r="A85" s="25">
        <f>Subsurface_Live_Data!A85</f>
        <v/>
      </c>
      <c r="B85" s="25">
        <f>Subsurface_Live_Data!K85</f>
        <v/>
      </c>
      <c r="C85" s="25">
        <f>MAX(0,B85-Subsurface_Inputs!$C$44)</f>
        <v/>
      </c>
      <c r="D85" s="25">
        <f>B85+Subsurface_Inputs!$C$44</f>
        <v/>
      </c>
      <c r="E85" s="25">
        <f>B85*Subsurface_Inputs!$C$45</f>
        <v/>
      </c>
      <c r="F85" s="25">
        <f>B85</f>
        <v/>
      </c>
      <c r="G85" s="25">
        <f>B85*Subsurface_Inputs!$C$46</f>
        <v/>
      </c>
      <c r="H85" s="25">
        <f>Subsurface_Live_Data!Y85</f>
        <v/>
      </c>
      <c r="I85" s="25">
        <f>Subsurface_Inputs!$C$47-Subsurface_Inputs!$C$43+2*SIN(2*PI()*A85/42)</f>
        <v/>
      </c>
      <c r="J85" s="25" t="n">
        <v>0</v>
      </c>
    </row>
    <row r="86">
      <c r="A86" s="25">
        <f>Subsurface_Live_Data!A86</f>
        <v/>
      </c>
      <c r="B86" s="25">
        <f>Subsurface_Live_Data!K86</f>
        <v/>
      </c>
      <c r="C86" s="25">
        <f>MAX(0,B86-Subsurface_Inputs!$C$44)</f>
        <v/>
      </c>
      <c r="D86" s="25">
        <f>B86+Subsurface_Inputs!$C$44</f>
        <v/>
      </c>
      <c r="E86" s="25">
        <f>B86*Subsurface_Inputs!$C$45</f>
        <v/>
      </c>
      <c r="F86" s="25">
        <f>B86</f>
        <v/>
      </c>
      <c r="G86" s="25">
        <f>B86*Subsurface_Inputs!$C$46</f>
        <v/>
      </c>
      <c r="H86" s="25">
        <f>Subsurface_Live_Data!Y86</f>
        <v/>
      </c>
      <c r="I86" s="25">
        <f>Subsurface_Inputs!$C$47-Subsurface_Inputs!$C$43+2*SIN(2*PI()*A86/42)</f>
        <v/>
      </c>
      <c r="J86" s="25" t="n">
        <v>0</v>
      </c>
    </row>
    <row r="87">
      <c r="A87" s="25">
        <f>Subsurface_Live_Data!A87</f>
        <v/>
      </c>
      <c r="B87" s="25">
        <f>Subsurface_Live_Data!K87</f>
        <v/>
      </c>
      <c r="C87" s="25">
        <f>MAX(0,B87-Subsurface_Inputs!$C$44)</f>
        <v/>
      </c>
      <c r="D87" s="25">
        <f>B87+Subsurface_Inputs!$C$44</f>
        <v/>
      </c>
      <c r="E87" s="25">
        <f>B87*Subsurface_Inputs!$C$45</f>
        <v/>
      </c>
      <c r="F87" s="25">
        <f>B87</f>
        <v/>
      </c>
      <c r="G87" s="25">
        <f>B87*Subsurface_Inputs!$C$46</f>
        <v/>
      </c>
      <c r="H87" s="25">
        <f>Subsurface_Live_Data!Y87</f>
        <v/>
      </c>
      <c r="I87" s="25">
        <f>Subsurface_Inputs!$C$47-Subsurface_Inputs!$C$43+2*SIN(2*PI()*A87/42)</f>
        <v/>
      </c>
      <c r="J87" s="25" t="n">
        <v>0</v>
      </c>
    </row>
    <row r="88">
      <c r="A88" s="25">
        <f>Subsurface_Live_Data!A88</f>
        <v/>
      </c>
      <c r="B88" s="25">
        <f>Subsurface_Live_Data!K88</f>
        <v/>
      </c>
      <c r="C88" s="25">
        <f>MAX(0,B88-Subsurface_Inputs!$C$44)</f>
        <v/>
      </c>
      <c r="D88" s="25">
        <f>B88+Subsurface_Inputs!$C$44</f>
        <v/>
      </c>
      <c r="E88" s="25">
        <f>B88*Subsurface_Inputs!$C$45</f>
        <v/>
      </c>
      <c r="F88" s="25">
        <f>B88</f>
        <v/>
      </c>
      <c r="G88" s="25">
        <f>B88*Subsurface_Inputs!$C$46</f>
        <v/>
      </c>
      <c r="H88" s="25">
        <f>Subsurface_Live_Data!Y88</f>
        <v/>
      </c>
      <c r="I88" s="25">
        <f>Subsurface_Inputs!$C$47-Subsurface_Inputs!$C$43+2*SIN(2*PI()*A88/42)</f>
        <v/>
      </c>
      <c r="J88" s="25" t="n">
        <v>0</v>
      </c>
    </row>
    <row r="89">
      <c r="A89" s="25">
        <f>Subsurface_Live_Data!A89</f>
        <v/>
      </c>
      <c r="B89" s="25">
        <f>Subsurface_Live_Data!K89</f>
        <v/>
      </c>
      <c r="C89" s="25">
        <f>MAX(0,B89-Subsurface_Inputs!$C$44)</f>
        <v/>
      </c>
      <c r="D89" s="25">
        <f>B89+Subsurface_Inputs!$C$44</f>
        <v/>
      </c>
      <c r="E89" s="25">
        <f>B89*Subsurface_Inputs!$C$45</f>
        <v/>
      </c>
      <c r="F89" s="25">
        <f>B89</f>
        <v/>
      </c>
      <c r="G89" s="25">
        <f>B89*Subsurface_Inputs!$C$46</f>
        <v/>
      </c>
      <c r="H89" s="25">
        <f>Subsurface_Live_Data!Y89</f>
        <v/>
      </c>
      <c r="I89" s="25">
        <f>Subsurface_Inputs!$C$47-Subsurface_Inputs!$C$43+2*SIN(2*PI()*A89/42)</f>
        <v/>
      </c>
      <c r="J89" s="25" t="n">
        <v>0</v>
      </c>
    </row>
    <row r="90">
      <c r="A90" s="25">
        <f>Subsurface_Live_Data!A90</f>
        <v/>
      </c>
      <c r="B90" s="25">
        <f>Subsurface_Live_Data!K90</f>
        <v/>
      </c>
      <c r="C90" s="25">
        <f>MAX(0,B90-Subsurface_Inputs!$C$44)</f>
        <v/>
      </c>
      <c r="D90" s="25">
        <f>B90+Subsurface_Inputs!$C$44</f>
        <v/>
      </c>
      <c r="E90" s="25">
        <f>B90*Subsurface_Inputs!$C$45</f>
        <v/>
      </c>
      <c r="F90" s="25">
        <f>B90</f>
        <v/>
      </c>
      <c r="G90" s="25">
        <f>B90*Subsurface_Inputs!$C$46</f>
        <v/>
      </c>
      <c r="H90" s="25">
        <f>Subsurface_Live_Data!Y90</f>
        <v/>
      </c>
      <c r="I90" s="25">
        <f>Subsurface_Inputs!$C$47-Subsurface_Inputs!$C$43+2*SIN(2*PI()*A90/42)</f>
        <v/>
      </c>
      <c r="J90" s="25" t="n">
        <v>0</v>
      </c>
    </row>
    <row r="91">
      <c r="A91" s="25">
        <f>Subsurface_Live_Data!A91</f>
        <v/>
      </c>
      <c r="B91" s="25">
        <f>Subsurface_Live_Data!K91</f>
        <v/>
      </c>
      <c r="C91" s="25">
        <f>MAX(0,B91-Subsurface_Inputs!$C$44)</f>
        <v/>
      </c>
      <c r="D91" s="25">
        <f>B91+Subsurface_Inputs!$C$44</f>
        <v/>
      </c>
      <c r="E91" s="25">
        <f>B91*Subsurface_Inputs!$C$45</f>
        <v/>
      </c>
      <c r="F91" s="25">
        <f>B91</f>
        <v/>
      </c>
      <c r="G91" s="25">
        <f>B91*Subsurface_Inputs!$C$46</f>
        <v/>
      </c>
      <c r="H91" s="25">
        <f>Subsurface_Live_Data!Y91</f>
        <v/>
      </c>
      <c r="I91" s="25">
        <f>Subsurface_Inputs!$C$47-Subsurface_Inputs!$C$43+2*SIN(2*PI()*A91/42)</f>
        <v/>
      </c>
      <c r="J91" s="25" t="n">
        <v>0</v>
      </c>
    </row>
    <row r="92">
      <c r="A92" s="25">
        <f>Subsurface_Live_Data!A92</f>
        <v/>
      </c>
      <c r="B92" s="25">
        <f>Subsurface_Live_Data!K92</f>
        <v/>
      </c>
      <c r="C92" s="25">
        <f>MAX(0,B92-Subsurface_Inputs!$C$44)</f>
        <v/>
      </c>
      <c r="D92" s="25">
        <f>B92+Subsurface_Inputs!$C$44</f>
        <v/>
      </c>
      <c r="E92" s="25">
        <f>B92*Subsurface_Inputs!$C$45</f>
        <v/>
      </c>
      <c r="F92" s="25">
        <f>B92</f>
        <v/>
      </c>
      <c r="G92" s="25">
        <f>B92*Subsurface_Inputs!$C$46</f>
        <v/>
      </c>
      <c r="H92" s="25">
        <f>Subsurface_Live_Data!Y92</f>
        <v/>
      </c>
      <c r="I92" s="25">
        <f>Subsurface_Inputs!$C$47-Subsurface_Inputs!$C$43+2*SIN(2*PI()*A92/42)</f>
        <v/>
      </c>
      <c r="J92" s="25" t="n">
        <v>0</v>
      </c>
    </row>
    <row r="93">
      <c r="A93" s="25">
        <f>Subsurface_Live_Data!A93</f>
        <v/>
      </c>
      <c r="B93" s="25">
        <f>Subsurface_Live_Data!K93</f>
        <v/>
      </c>
      <c r="C93" s="25">
        <f>MAX(0,B93-Subsurface_Inputs!$C$44)</f>
        <v/>
      </c>
      <c r="D93" s="25">
        <f>B93+Subsurface_Inputs!$C$44</f>
        <v/>
      </c>
      <c r="E93" s="25">
        <f>B93*Subsurface_Inputs!$C$45</f>
        <v/>
      </c>
      <c r="F93" s="25">
        <f>B93</f>
        <v/>
      </c>
      <c r="G93" s="25">
        <f>B93*Subsurface_Inputs!$C$46</f>
        <v/>
      </c>
      <c r="H93" s="25">
        <f>Subsurface_Live_Data!Y93</f>
        <v/>
      </c>
      <c r="I93" s="25">
        <f>Subsurface_Inputs!$C$47-Subsurface_Inputs!$C$43+2*SIN(2*PI()*A93/42)</f>
        <v/>
      </c>
      <c r="J93" s="25" t="n">
        <v>0</v>
      </c>
    </row>
    <row r="94">
      <c r="A94" s="25">
        <f>Subsurface_Live_Data!A94</f>
        <v/>
      </c>
      <c r="B94" s="25">
        <f>Subsurface_Live_Data!K94</f>
        <v/>
      </c>
      <c r="C94" s="25">
        <f>MAX(0,B94-Subsurface_Inputs!$C$44)</f>
        <v/>
      </c>
      <c r="D94" s="25">
        <f>B94+Subsurface_Inputs!$C$44</f>
        <v/>
      </c>
      <c r="E94" s="25">
        <f>B94*Subsurface_Inputs!$C$45</f>
        <v/>
      </c>
      <c r="F94" s="25">
        <f>B94</f>
        <v/>
      </c>
      <c r="G94" s="25">
        <f>B94*Subsurface_Inputs!$C$46</f>
        <v/>
      </c>
      <c r="H94" s="25">
        <f>Subsurface_Live_Data!Y94</f>
        <v/>
      </c>
      <c r="I94" s="25">
        <f>Subsurface_Inputs!$C$47-Subsurface_Inputs!$C$43+2*SIN(2*PI()*A94/42)</f>
        <v/>
      </c>
      <c r="J94" s="25" t="n">
        <v>0</v>
      </c>
    </row>
    <row r="95">
      <c r="A95" s="25">
        <f>Subsurface_Live_Data!A95</f>
        <v/>
      </c>
      <c r="B95" s="25">
        <f>Subsurface_Live_Data!K95</f>
        <v/>
      </c>
      <c r="C95" s="25">
        <f>MAX(0,B95-Subsurface_Inputs!$C$44)</f>
        <v/>
      </c>
      <c r="D95" s="25">
        <f>B95+Subsurface_Inputs!$C$44</f>
        <v/>
      </c>
      <c r="E95" s="25">
        <f>B95*Subsurface_Inputs!$C$45</f>
        <v/>
      </c>
      <c r="F95" s="25">
        <f>B95</f>
        <v/>
      </c>
      <c r="G95" s="25">
        <f>B95*Subsurface_Inputs!$C$46</f>
        <v/>
      </c>
      <c r="H95" s="25">
        <f>Subsurface_Live_Data!Y95</f>
        <v/>
      </c>
      <c r="I95" s="25">
        <f>Subsurface_Inputs!$C$47-Subsurface_Inputs!$C$43+2*SIN(2*PI()*A95/42)</f>
        <v/>
      </c>
      <c r="J95" s="25" t="n">
        <v>0</v>
      </c>
    </row>
    <row r="96">
      <c r="A96" s="25">
        <f>Subsurface_Live_Data!A96</f>
        <v/>
      </c>
      <c r="B96" s="25">
        <f>Subsurface_Live_Data!K96</f>
        <v/>
      </c>
      <c r="C96" s="25">
        <f>MAX(0,B96-Subsurface_Inputs!$C$44)</f>
        <v/>
      </c>
      <c r="D96" s="25">
        <f>B96+Subsurface_Inputs!$C$44</f>
        <v/>
      </c>
      <c r="E96" s="25">
        <f>B96*Subsurface_Inputs!$C$45</f>
        <v/>
      </c>
      <c r="F96" s="25">
        <f>B96</f>
        <v/>
      </c>
      <c r="G96" s="25">
        <f>B96*Subsurface_Inputs!$C$46</f>
        <v/>
      </c>
      <c r="H96" s="25">
        <f>Subsurface_Live_Data!Y96</f>
        <v/>
      </c>
      <c r="I96" s="25">
        <f>Subsurface_Inputs!$C$47-Subsurface_Inputs!$C$43+2*SIN(2*PI()*A96/42)</f>
        <v/>
      </c>
      <c r="J96" s="25" t="n">
        <v>0</v>
      </c>
    </row>
    <row r="97">
      <c r="A97" s="25">
        <f>Subsurface_Live_Data!A97</f>
        <v/>
      </c>
      <c r="B97" s="25">
        <f>Subsurface_Live_Data!K97</f>
        <v/>
      </c>
      <c r="C97" s="25">
        <f>MAX(0,B97-Subsurface_Inputs!$C$44)</f>
        <v/>
      </c>
      <c r="D97" s="25">
        <f>B97+Subsurface_Inputs!$C$44</f>
        <v/>
      </c>
      <c r="E97" s="25">
        <f>B97*Subsurface_Inputs!$C$45</f>
        <v/>
      </c>
      <c r="F97" s="25">
        <f>B97</f>
        <v/>
      </c>
      <c r="G97" s="25">
        <f>B97*Subsurface_Inputs!$C$46</f>
        <v/>
      </c>
      <c r="H97" s="25">
        <f>Subsurface_Live_Data!Y97</f>
        <v/>
      </c>
      <c r="I97" s="25">
        <f>Subsurface_Inputs!$C$47-Subsurface_Inputs!$C$43+2*SIN(2*PI()*A97/42)</f>
        <v/>
      </c>
      <c r="J97" s="25" t="n">
        <v>0</v>
      </c>
    </row>
    <row r="98">
      <c r="A98" s="25">
        <f>Subsurface_Live_Data!A98</f>
        <v/>
      </c>
      <c r="B98" s="25">
        <f>Subsurface_Live_Data!K98</f>
        <v/>
      </c>
      <c r="C98" s="25">
        <f>MAX(0,B98-Subsurface_Inputs!$C$44)</f>
        <v/>
      </c>
      <c r="D98" s="25">
        <f>B98+Subsurface_Inputs!$C$44</f>
        <v/>
      </c>
      <c r="E98" s="25">
        <f>B98*Subsurface_Inputs!$C$45</f>
        <v/>
      </c>
      <c r="F98" s="25">
        <f>B98</f>
        <v/>
      </c>
      <c r="G98" s="25">
        <f>B98*Subsurface_Inputs!$C$46</f>
        <v/>
      </c>
      <c r="H98" s="25">
        <f>Subsurface_Live_Data!Y98</f>
        <v/>
      </c>
      <c r="I98" s="25">
        <f>Subsurface_Inputs!$C$47-Subsurface_Inputs!$C$43+2*SIN(2*PI()*A98/42)</f>
        <v/>
      </c>
      <c r="J98" s="25" t="n">
        <v>0</v>
      </c>
    </row>
    <row r="99">
      <c r="A99" s="25">
        <f>Subsurface_Live_Data!A99</f>
        <v/>
      </c>
      <c r="B99" s="25">
        <f>Subsurface_Live_Data!K99</f>
        <v/>
      </c>
      <c r="C99" s="25">
        <f>MAX(0,B99-Subsurface_Inputs!$C$44)</f>
        <v/>
      </c>
      <c r="D99" s="25">
        <f>B99+Subsurface_Inputs!$C$44</f>
        <v/>
      </c>
      <c r="E99" s="25">
        <f>B99*Subsurface_Inputs!$C$45</f>
        <v/>
      </c>
      <c r="F99" s="25">
        <f>B99</f>
        <v/>
      </c>
      <c r="G99" s="25">
        <f>B99*Subsurface_Inputs!$C$46</f>
        <v/>
      </c>
      <c r="H99" s="25">
        <f>Subsurface_Live_Data!Y99</f>
        <v/>
      </c>
      <c r="I99" s="25">
        <f>Subsurface_Inputs!$C$47-Subsurface_Inputs!$C$43+2*SIN(2*PI()*A99/42)</f>
        <v/>
      </c>
      <c r="J99" s="25" t="n">
        <v>0</v>
      </c>
    </row>
    <row r="100">
      <c r="A100" s="25">
        <f>Subsurface_Live_Data!A100</f>
        <v/>
      </c>
      <c r="B100" s="25">
        <f>Subsurface_Live_Data!K100</f>
        <v/>
      </c>
      <c r="C100" s="25">
        <f>MAX(0,B100-Subsurface_Inputs!$C$44)</f>
        <v/>
      </c>
      <c r="D100" s="25">
        <f>B100+Subsurface_Inputs!$C$44</f>
        <v/>
      </c>
      <c r="E100" s="25">
        <f>B100*Subsurface_Inputs!$C$45</f>
        <v/>
      </c>
      <c r="F100" s="25">
        <f>B100</f>
        <v/>
      </c>
      <c r="G100" s="25">
        <f>B100*Subsurface_Inputs!$C$46</f>
        <v/>
      </c>
      <c r="H100" s="25">
        <f>Subsurface_Live_Data!Y100</f>
        <v/>
      </c>
      <c r="I100" s="25">
        <f>Subsurface_Inputs!$C$47-Subsurface_Inputs!$C$43+2*SIN(2*PI()*A100/42)</f>
        <v/>
      </c>
      <c r="J100" s="25" t="n">
        <v>0</v>
      </c>
    </row>
    <row r="101">
      <c r="A101" s="25">
        <f>Subsurface_Live_Data!A101</f>
        <v/>
      </c>
      <c r="B101" s="25">
        <f>Subsurface_Live_Data!K101</f>
        <v/>
      </c>
      <c r="C101" s="25">
        <f>MAX(0,B101-Subsurface_Inputs!$C$44)</f>
        <v/>
      </c>
      <c r="D101" s="25">
        <f>B101+Subsurface_Inputs!$C$44</f>
        <v/>
      </c>
      <c r="E101" s="25">
        <f>B101*Subsurface_Inputs!$C$45</f>
        <v/>
      </c>
      <c r="F101" s="25">
        <f>B101</f>
        <v/>
      </c>
      <c r="G101" s="25">
        <f>B101*Subsurface_Inputs!$C$46</f>
        <v/>
      </c>
      <c r="H101" s="25">
        <f>Subsurface_Live_Data!Y101</f>
        <v/>
      </c>
      <c r="I101" s="25">
        <f>Subsurface_Inputs!$C$47-Subsurface_Inputs!$C$43+2*SIN(2*PI()*A101/42)</f>
        <v/>
      </c>
      <c r="J101" s="25" t="n">
        <v>0</v>
      </c>
    </row>
    <row r="102">
      <c r="A102" s="25">
        <f>Subsurface_Live_Data!A102</f>
        <v/>
      </c>
      <c r="B102" s="25">
        <f>Subsurface_Live_Data!K102</f>
        <v/>
      </c>
      <c r="C102" s="25">
        <f>MAX(0,B102-Subsurface_Inputs!$C$44)</f>
        <v/>
      </c>
      <c r="D102" s="25">
        <f>B102+Subsurface_Inputs!$C$44</f>
        <v/>
      </c>
      <c r="E102" s="25">
        <f>B102*Subsurface_Inputs!$C$45</f>
        <v/>
      </c>
      <c r="F102" s="25">
        <f>B102</f>
        <v/>
      </c>
      <c r="G102" s="25">
        <f>B102*Subsurface_Inputs!$C$46</f>
        <v/>
      </c>
      <c r="H102" s="25">
        <f>Subsurface_Live_Data!Y102</f>
        <v/>
      </c>
      <c r="I102" s="25">
        <f>Subsurface_Inputs!$C$47-Subsurface_Inputs!$C$43+2*SIN(2*PI()*A102/42)</f>
        <v/>
      </c>
      <c r="J102" s="25" t="n">
        <v>0</v>
      </c>
    </row>
    <row r="103">
      <c r="A103" s="25">
        <f>Subsurface_Live_Data!A103</f>
        <v/>
      </c>
      <c r="B103" s="25">
        <f>Subsurface_Live_Data!K103</f>
        <v/>
      </c>
      <c r="C103" s="25">
        <f>MAX(0,B103-Subsurface_Inputs!$C$44)</f>
        <v/>
      </c>
      <c r="D103" s="25">
        <f>B103+Subsurface_Inputs!$C$44</f>
        <v/>
      </c>
      <c r="E103" s="25">
        <f>B103*Subsurface_Inputs!$C$45</f>
        <v/>
      </c>
      <c r="F103" s="25">
        <f>B103</f>
        <v/>
      </c>
      <c r="G103" s="25">
        <f>B103*Subsurface_Inputs!$C$46</f>
        <v/>
      </c>
      <c r="H103" s="25">
        <f>Subsurface_Live_Data!Y103</f>
        <v/>
      </c>
      <c r="I103" s="25">
        <f>Subsurface_Inputs!$C$47-Subsurface_Inputs!$C$43+2*SIN(2*PI()*A103/42)</f>
        <v/>
      </c>
      <c r="J103" s="25" t="n">
        <v>0</v>
      </c>
    </row>
    <row r="104">
      <c r="A104" s="25">
        <f>Subsurface_Live_Data!A104</f>
        <v/>
      </c>
      <c r="B104" s="25">
        <f>Subsurface_Live_Data!K104</f>
        <v/>
      </c>
      <c r="C104" s="25">
        <f>MAX(0,B104-Subsurface_Inputs!$C$44)</f>
        <v/>
      </c>
      <c r="D104" s="25">
        <f>B104+Subsurface_Inputs!$C$44</f>
        <v/>
      </c>
      <c r="E104" s="25">
        <f>B104*Subsurface_Inputs!$C$45</f>
        <v/>
      </c>
      <c r="F104" s="25">
        <f>B104</f>
        <v/>
      </c>
      <c r="G104" s="25">
        <f>B104*Subsurface_Inputs!$C$46</f>
        <v/>
      </c>
      <c r="H104" s="25">
        <f>Subsurface_Live_Data!Y104</f>
        <v/>
      </c>
      <c r="I104" s="25">
        <f>Subsurface_Inputs!$C$47-Subsurface_Inputs!$C$43+2*SIN(2*PI()*A104/42)</f>
        <v/>
      </c>
      <c r="J104" s="25" t="n">
        <v>0</v>
      </c>
    </row>
    <row r="105">
      <c r="A105" s="25">
        <f>Subsurface_Live_Data!A105</f>
        <v/>
      </c>
      <c r="B105" s="25">
        <f>Subsurface_Live_Data!K105</f>
        <v/>
      </c>
      <c r="C105" s="25">
        <f>MAX(0,B105-Subsurface_Inputs!$C$44)</f>
        <v/>
      </c>
      <c r="D105" s="25">
        <f>B105+Subsurface_Inputs!$C$44</f>
        <v/>
      </c>
      <c r="E105" s="25">
        <f>B105*Subsurface_Inputs!$C$45</f>
        <v/>
      </c>
      <c r="F105" s="25">
        <f>B105</f>
        <v/>
      </c>
      <c r="G105" s="25">
        <f>B105*Subsurface_Inputs!$C$46</f>
        <v/>
      </c>
      <c r="H105" s="25">
        <f>Subsurface_Live_Data!Y105</f>
        <v/>
      </c>
      <c r="I105" s="25">
        <f>Subsurface_Inputs!$C$47-Subsurface_Inputs!$C$43+2*SIN(2*PI()*A105/42)</f>
        <v/>
      </c>
      <c r="J105" s="25" t="n">
        <v>0</v>
      </c>
    </row>
    <row r="106">
      <c r="A106" s="25">
        <f>Subsurface_Live_Data!A106</f>
        <v/>
      </c>
      <c r="B106" s="25">
        <f>Subsurface_Live_Data!K106</f>
        <v/>
      </c>
      <c r="C106" s="25">
        <f>MAX(0,B106-Subsurface_Inputs!$C$44)</f>
        <v/>
      </c>
      <c r="D106" s="25">
        <f>B106+Subsurface_Inputs!$C$44</f>
        <v/>
      </c>
      <c r="E106" s="25">
        <f>B106*Subsurface_Inputs!$C$45</f>
        <v/>
      </c>
      <c r="F106" s="25">
        <f>B106</f>
        <v/>
      </c>
      <c r="G106" s="25">
        <f>B106*Subsurface_Inputs!$C$46</f>
        <v/>
      </c>
      <c r="H106" s="25">
        <f>Subsurface_Live_Data!Y106</f>
        <v/>
      </c>
      <c r="I106" s="25">
        <f>Subsurface_Inputs!$C$47-Subsurface_Inputs!$C$43+2*SIN(2*PI()*A106/42)</f>
        <v/>
      </c>
      <c r="J106" s="25" t="n">
        <v>0</v>
      </c>
    </row>
    <row r="107">
      <c r="A107" s="25">
        <f>Subsurface_Live_Data!A107</f>
        <v/>
      </c>
      <c r="B107" s="25">
        <f>Subsurface_Live_Data!K107</f>
        <v/>
      </c>
      <c r="C107" s="25">
        <f>MAX(0,B107-Subsurface_Inputs!$C$44)</f>
        <v/>
      </c>
      <c r="D107" s="25">
        <f>B107+Subsurface_Inputs!$C$44</f>
        <v/>
      </c>
      <c r="E107" s="25">
        <f>B107*Subsurface_Inputs!$C$45</f>
        <v/>
      </c>
      <c r="F107" s="25">
        <f>B107</f>
        <v/>
      </c>
      <c r="G107" s="25">
        <f>B107*Subsurface_Inputs!$C$46</f>
        <v/>
      </c>
      <c r="H107" s="25">
        <f>Subsurface_Live_Data!Y107</f>
        <v/>
      </c>
      <c r="I107" s="25">
        <f>Subsurface_Inputs!$C$47-Subsurface_Inputs!$C$43+2*SIN(2*PI()*A107/42)</f>
        <v/>
      </c>
      <c r="J107" s="25" t="n">
        <v>0</v>
      </c>
    </row>
    <row r="108">
      <c r="A108" s="25">
        <f>Subsurface_Live_Data!A108</f>
        <v/>
      </c>
      <c r="B108" s="25">
        <f>Subsurface_Live_Data!K108</f>
        <v/>
      </c>
      <c r="C108" s="25">
        <f>MAX(0,B108-Subsurface_Inputs!$C$44)</f>
        <v/>
      </c>
      <c r="D108" s="25">
        <f>B108+Subsurface_Inputs!$C$44</f>
        <v/>
      </c>
      <c r="E108" s="25">
        <f>B108*Subsurface_Inputs!$C$45</f>
        <v/>
      </c>
      <c r="F108" s="25">
        <f>B108</f>
        <v/>
      </c>
      <c r="G108" s="25">
        <f>B108*Subsurface_Inputs!$C$46</f>
        <v/>
      </c>
      <c r="H108" s="25">
        <f>Subsurface_Live_Data!Y108</f>
        <v/>
      </c>
      <c r="I108" s="25">
        <f>Subsurface_Inputs!$C$47-Subsurface_Inputs!$C$43+2*SIN(2*PI()*A108/42)</f>
        <v/>
      </c>
      <c r="J108" s="25" t="n">
        <v>0</v>
      </c>
    </row>
    <row r="109">
      <c r="A109" s="25">
        <f>Subsurface_Live_Data!A109</f>
        <v/>
      </c>
      <c r="B109" s="25">
        <f>Subsurface_Live_Data!K109</f>
        <v/>
      </c>
      <c r="C109" s="25">
        <f>MAX(0,B109-Subsurface_Inputs!$C$44)</f>
        <v/>
      </c>
      <c r="D109" s="25">
        <f>B109+Subsurface_Inputs!$C$44</f>
        <v/>
      </c>
      <c r="E109" s="25">
        <f>B109*Subsurface_Inputs!$C$45</f>
        <v/>
      </c>
      <c r="F109" s="25">
        <f>B109</f>
        <v/>
      </c>
      <c r="G109" s="25">
        <f>B109*Subsurface_Inputs!$C$46</f>
        <v/>
      </c>
      <c r="H109" s="25">
        <f>Subsurface_Live_Data!Y109</f>
        <v/>
      </c>
      <c r="I109" s="25">
        <f>Subsurface_Inputs!$C$47-Subsurface_Inputs!$C$43+2*SIN(2*PI()*A109/42)</f>
        <v/>
      </c>
      <c r="J109" s="25" t="n">
        <v>0</v>
      </c>
    </row>
    <row r="110">
      <c r="A110" s="25">
        <f>Subsurface_Live_Data!A110</f>
        <v/>
      </c>
      <c r="B110" s="25">
        <f>Subsurface_Live_Data!K110</f>
        <v/>
      </c>
      <c r="C110" s="25">
        <f>MAX(0,B110-Subsurface_Inputs!$C$44)</f>
        <v/>
      </c>
      <c r="D110" s="25">
        <f>B110+Subsurface_Inputs!$C$44</f>
        <v/>
      </c>
      <c r="E110" s="25">
        <f>B110*Subsurface_Inputs!$C$45</f>
        <v/>
      </c>
      <c r="F110" s="25">
        <f>B110</f>
        <v/>
      </c>
      <c r="G110" s="25">
        <f>B110*Subsurface_Inputs!$C$46</f>
        <v/>
      </c>
      <c r="H110" s="25">
        <f>Subsurface_Live_Data!Y110</f>
        <v/>
      </c>
      <c r="I110" s="25">
        <f>Subsurface_Inputs!$C$47-Subsurface_Inputs!$C$43+2*SIN(2*PI()*A110/42)</f>
        <v/>
      </c>
      <c r="J110" s="25" t="n">
        <v>0</v>
      </c>
    </row>
    <row r="111">
      <c r="A111" s="25">
        <f>Subsurface_Live_Data!A111</f>
        <v/>
      </c>
      <c r="B111" s="25">
        <f>Subsurface_Live_Data!K111</f>
        <v/>
      </c>
      <c r="C111" s="25">
        <f>MAX(0,B111-Subsurface_Inputs!$C$44)</f>
        <v/>
      </c>
      <c r="D111" s="25">
        <f>B111+Subsurface_Inputs!$C$44</f>
        <v/>
      </c>
      <c r="E111" s="25">
        <f>B111*Subsurface_Inputs!$C$45</f>
        <v/>
      </c>
      <c r="F111" s="25">
        <f>B111</f>
        <v/>
      </c>
      <c r="G111" s="25">
        <f>B111*Subsurface_Inputs!$C$46</f>
        <v/>
      </c>
      <c r="H111" s="25">
        <f>Subsurface_Live_Data!Y111</f>
        <v/>
      </c>
      <c r="I111" s="25">
        <f>Subsurface_Inputs!$C$47-Subsurface_Inputs!$C$43+2*SIN(2*PI()*A111/42)</f>
        <v/>
      </c>
      <c r="J111" s="25" t="n">
        <v>0</v>
      </c>
    </row>
    <row r="112">
      <c r="A112" s="25">
        <f>Subsurface_Live_Data!A112</f>
        <v/>
      </c>
      <c r="B112" s="25">
        <f>Subsurface_Live_Data!K112</f>
        <v/>
      </c>
      <c r="C112" s="25">
        <f>MAX(0,B112-Subsurface_Inputs!$C$44)</f>
        <v/>
      </c>
      <c r="D112" s="25">
        <f>B112+Subsurface_Inputs!$C$44</f>
        <v/>
      </c>
      <c r="E112" s="25">
        <f>B112*Subsurface_Inputs!$C$45</f>
        <v/>
      </c>
      <c r="F112" s="25">
        <f>B112</f>
        <v/>
      </c>
      <c r="G112" s="25">
        <f>B112*Subsurface_Inputs!$C$46</f>
        <v/>
      </c>
      <c r="H112" s="25">
        <f>Subsurface_Live_Data!Y112</f>
        <v/>
      </c>
      <c r="I112" s="25">
        <f>Subsurface_Inputs!$C$47-Subsurface_Inputs!$C$43+2*SIN(2*PI()*A112/42)</f>
        <v/>
      </c>
      <c r="J112" s="25" t="n">
        <v>0</v>
      </c>
    </row>
    <row r="113">
      <c r="A113" s="25">
        <f>Subsurface_Live_Data!A113</f>
        <v/>
      </c>
      <c r="B113" s="25">
        <f>Subsurface_Live_Data!K113</f>
        <v/>
      </c>
      <c r="C113" s="25">
        <f>MAX(0,B113-Subsurface_Inputs!$C$44)</f>
        <v/>
      </c>
      <c r="D113" s="25">
        <f>B113+Subsurface_Inputs!$C$44</f>
        <v/>
      </c>
      <c r="E113" s="25">
        <f>B113*Subsurface_Inputs!$C$45</f>
        <v/>
      </c>
      <c r="F113" s="25">
        <f>B113</f>
        <v/>
      </c>
      <c r="G113" s="25">
        <f>B113*Subsurface_Inputs!$C$46</f>
        <v/>
      </c>
      <c r="H113" s="25">
        <f>Subsurface_Live_Data!Y113</f>
        <v/>
      </c>
      <c r="I113" s="25">
        <f>Subsurface_Inputs!$C$47-Subsurface_Inputs!$C$43+2*SIN(2*PI()*A113/42)</f>
        <v/>
      </c>
      <c r="J113" s="25" t="n">
        <v>0</v>
      </c>
    </row>
    <row r="114">
      <c r="A114" s="25">
        <f>Subsurface_Live_Data!A114</f>
        <v/>
      </c>
      <c r="B114" s="25">
        <f>Subsurface_Live_Data!K114</f>
        <v/>
      </c>
      <c r="C114" s="25">
        <f>MAX(0,B114-Subsurface_Inputs!$C$44)</f>
        <v/>
      </c>
      <c r="D114" s="25">
        <f>B114+Subsurface_Inputs!$C$44</f>
        <v/>
      </c>
      <c r="E114" s="25">
        <f>B114*Subsurface_Inputs!$C$45</f>
        <v/>
      </c>
      <c r="F114" s="25">
        <f>B114</f>
        <v/>
      </c>
      <c r="G114" s="25">
        <f>B114*Subsurface_Inputs!$C$46</f>
        <v/>
      </c>
      <c r="H114" s="25">
        <f>Subsurface_Live_Data!Y114</f>
        <v/>
      </c>
      <c r="I114" s="25">
        <f>Subsurface_Inputs!$C$47-Subsurface_Inputs!$C$43+2*SIN(2*PI()*A114/42)</f>
        <v/>
      </c>
      <c r="J114" s="25" t="n">
        <v>0</v>
      </c>
    </row>
    <row r="115">
      <c r="A115" s="25">
        <f>Subsurface_Live_Data!A115</f>
        <v/>
      </c>
      <c r="B115" s="25">
        <f>Subsurface_Live_Data!K115</f>
        <v/>
      </c>
      <c r="C115" s="25">
        <f>MAX(0,B115-Subsurface_Inputs!$C$44)</f>
        <v/>
      </c>
      <c r="D115" s="25">
        <f>B115+Subsurface_Inputs!$C$44</f>
        <v/>
      </c>
      <c r="E115" s="25">
        <f>B115*Subsurface_Inputs!$C$45</f>
        <v/>
      </c>
      <c r="F115" s="25">
        <f>B115</f>
        <v/>
      </c>
      <c r="G115" s="25">
        <f>B115*Subsurface_Inputs!$C$46</f>
        <v/>
      </c>
      <c r="H115" s="25">
        <f>Subsurface_Live_Data!Y115</f>
        <v/>
      </c>
      <c r="I115" s="25">
        <f>Subsurface_Inputs!$C$47-Subsurface_Inputs!$C$43+2*SIN(2*PI()*A115/42)</f>
        <v/>
      </c>
      <c r="J115" s="25" t="n">
        <v>0</v>
      </c>
    </row>
    <row r="116">
      <c r="A116" s="25">
        <f>Subsurface_Live_Data!A116</f>
        <v/>
      </c>
      <c r="B116" s="25">
        <f>Subsurface_Live_Data!K116</f>
        <v/>
      </c>
      <c r="C116" s="25">
        <f>MAX(0,B116-Subsurface_Inputs!$C$44)</f>
        <v/>
      </c>
      <c r="D116" s="25">
        <f>B116+Subsurface_Inputs!$C$44</f>
        <v/>
      </c>
      <c r="E116" s="25">
        <f>B116*Subsurface_Inputs!$C$45</f>
        <v/>
      </c>
      <c r="F116" s="25">
        <f>B116</f>
        <v/>
      </c>
      <c r="G116" s="25">
        <f>B116*Subsurface_Inputs!$C$46</f>
        <v/>
      </c>
      <c r="H116" s="25">
        <f>Subsurface_Live_Data!Y116</f>
        <v/>
      </c>
      <c r="I116" s="25">
        <f>Subsurface_Inputs!$C$47-Subsurface_Inputs!$C$43+2*SIN(2*PI()*A116/42)</f>
        <v/>
      </c>
      <c r="J116" s="25" t="n">
        <v>0</v>
      </c>
    </row>
    <row r="117">
      <c r="A117" s="25">
        <f>Subsurface_Live_Data!A117</f>
        <v/>
      </c>
      <c r="B117" s="25">
        <f>Subsurface_Live_Data!K117</f>
        <v/>
      </c>
      <c r="C117" s="25">
        <f>MAX(0,B117-Subsurface_Inputs!$C$44)</f>
        <v/>
      </c>
      <c r="D117" s="25">
        <f>B117+Subsurface_Inputs!$C$44</f>
        <v/>
      </c>
      <c r="E117" s="25">
        <f>B117*Subsurface_Inputs!$C$45</f>
        <v/>
      </c>
      <c r="F117" s="25">
        <f>B117</f>
        <v/>
      </c>
      <c r="G117" s="25">
        <f>B117*Subsurface_Inputs!$C$46</f>
        <v/>
      </c>
      <c r="H117" s="25">
        <f>Subsurface_Live_Data!Y117</f>
        <v/>
      </c>
      <c r="I117" s="25">
        <f>Subsurface_Inputs!$C$47-Subsurface_Inputs!$C$43+2*SIN(2*PI()*A117/42)</f>
        <v/>
      </c>
      <c r="J117" s="25" t="n">
        <v>0</v>
      </c>
    </row>
    <row r="118">
      <c r="A118" s="25">
        <f>Subsurface_Live_Data!A118</f>
        <v/>
      </c>
      <c r="B118" s="25">
        <f>Subsurface_Live_Data!K118</f>
        <v/>
      </c>
      <c r="C118" s="25">
        <f>MAX(0,B118-Subsurface_Inputs!$C$44)</f>
        <v/>
      </c>
      <c r="D118" s="25">
        <f>B118+Subsurface_Inputs!$C$44</f>
        <v/>
      </c>
      <c r="E118" s="25">
        <f>B118*Subsurface_Inputs!$C$45</f>
        <v/>
      </c>
      <c r="F118" s="25">
        <f>B118</f>
        <v/>
      </c>
      <c r="G118" s="25">
        <f>B118*Subsurface_Inputs!$C$46</f>
        <v/>
      </c>
      <c r="H118" s="25">
        <f>Subsurface_Live_Data!Y118</f>
        <v/>
      </c>
      <c r="I118" s="25">
        <f>Subsurface_Inputs!$C$47-Subsurface_Inputs!$C$43+2*SIN(2*PI()*A118/42)</f>
        <v/>
      </c>
      <c r="J118" s="25" t="n">
        <v>0</v>
      </c>
    </row>
    <row r="119">
      <c r="A119" s="25">
        <f>Subsurface_Live_Data!A119</f>
        <v/>
      </c>
      <c r="B119" s="25">
        <f>Subsurface_Live_Data!K119</f>
        <v/>
      </c>
      <c r="C119" s="25">
        <f>MAX(0,B119-Subsurface_Inputs!$C$44)</f>
        <v/>
      </c>
      <c r="D119" s="25">
        <f>B119+Subsurface_Inputs!$C$44</f>
        <v/>
      </c>
      <c r="E119" s="25">
        <f>B119*Subsurface_Inputs!$C$45</f>
        <v/>
      </c>
      <c r="F119" s="25">
        <f>B119</f>
        <v/>
      </c>
      <c r="G119" s="25">
        <f>B119*Subsurface_Inputs!$C$46</f>
        <v/>
      </c>
      <c r="H119" s="25">
        <f>Subsurface_Live_Data!Y119</f>
        <v/>
      </c>
      <c r="I119" s="25">
        <f>Subsurface_Inputs!$C$47-Subsurface_Inputs!$C$43+2*SIN(2*PI()*A119/42)</f>
        <v/>
      </c>
      <c r="J119" s="25" t="n">
        <v>0</v>
      </c>
    </row>
    <row r="120">
      <c r="A120" s="25">
        <f>Subsurface_Live_Data!A120</f>
        <v/>
      </c>
      <c r="B120" s="25">
        <f>Subsurface_Live_Data!K120</f>
        <v/>
      </c>
      <c r="C120" s="25">
        <f>MAX(0,B120-Subsurface_Inputs!$C$44)</f>
        <v/>
      </c>
      <c r="D120" s="25">
        <f>B120+Subsurface_Inputs!$C$44</f>
        <v/>
      </c>
      <c r="E120" s="25">
        <f>B120*Subsurface_Inputs!$C$45</f>
        <v/>
      </c>
      <c r="F120" s="25">
        <f>B120</f>
        <v/>
      </c>
      <c r="G120" s="25">
        <f>B120*Subsurface_Inputs!$C$46</f>
        <v/>
      </c>
      <c r="H120" s="25">
        <f>Subsurface_Live_Data!Y120</f>
        <v/>
      </c>
      <c r="I120" s="25">
        <f>Subsurface_Inputs!$C$47-Subsurface_Inputs!$C$43+2*SIN(2*PI()*A120/42)</f>
        <v/>
      </c>
      <c r="J120" s="25" t="n">
        <v>0</v>
      </c>
    </row>
    <row r="121">
      <c r="A121" s="25">
        <f>Subsurface_Live_Data!A121</f>
        <v/>
      </c>
      <c r="B121" s="25">
        <f>Subsurface_Live_Data!K121</f>
        <v/>
      </c>
      <c r="C121" s="25">
        <f>MAX(0,B121-Subsurface_Inputs!$C$44)</f>
        <v/>
      </c>
      <c r="D121" s="25">
        <f>B121+Subsurface_Inputs!$C$44</f>
        <v/>
      </c>
      <c r="E121" s="25">
        <f>B121*Subsurface_Inputs!$C$45</f>
        <v/>
      </c>
      <c r="F121" s="25">
        <f>B121</f>
        <v/>
      </c>
      <c r="G121" s="25">
        <f>B121*Subsurface_Inputs!$C$46</f>
        <v/>
      </c>
      <c r="H121" s="25">
        <f>Subsurface_Live_Data!Y121</f>
        <v/>
      </c>
      <c r="I121" s="25">
        <f>Subsurface_Inputs!$C$47-Subsurface_Inputs!$C$43+2*SIN(2*PI()*A121/42)</f>
        <v/>
      </c>
      <c r="J121" s="25" t="n">
        <v>0</v>
      </c>
    </row>
    <row r="122">
      <c r="A122" s="25">
        <f>Subsurface_Live_Data!A122</f>
        <v/>
      </c>
      <c r="B122" s="25">
        <f>Subsurface_Live_Data!K122</f>
        <v/>
      </c>
      <c r="C122" s="25">
        <f>MAX(0,B122-Subsurface_Inputs!$C$44)</f>
        <v/>
      </c>
      <c r="D122" s="25">
        <f>B122+Subsurface_Inputs!$C$44</f>
        <v/>
      </c>
      <c r="E122" s="25">
        <f>B122*Subsurface_Inputs!$C$45</f>
        <v/>
      </c>
      <c r="F122" s="25">
        <f>B122</f>
        <v/>
      </c>
      <c r="G122" s="25">
        <f>B122*Subsurface_Inputs!$C$46</f>
        <v/>
      </c>
      <c r="H122" s="25">
        <f>Subsurface_Live_Data!Y122</f>
        <v/>
      </c>
      <c r="I122" s="25">
        <f>Subsurface_Inputs!$C$47-Subsurface_Inputs!$C$43+2*SIN(2*PI()*A122/42)</f>
        <v/>
      </c>
      <c r="J122" s="25" t="n">
        <v>0</v>
      </c>
    </row>
    <row r="123">
      <c r="A123" s="25">
        <f>Subsurface_Live_Data!A123</f>
        <v/>
      </c>
      <c r="B123" s="25">
        <f>Subsurface_Live_Data!K123</f>
        <v/>
      </c>
      <c r="C123" s="25">
        <f>MAX(0,B123-Subsurface_Inputs!$C$44)</f>
        <v/>
      </c>
      <c r="D123" s="25">
        <f>B123+Subsurface_Inputs!$C$44</f>
        <v/>
      </c>
      <c r="E123" s="25">
        <f>B123*Subsurface_Inputs!$C$45</f>
        <v/>
      </c>
      <c r="F123" s="25">
        <f>B123</f>
        <v/>
      </c>
      <c r="G123" s="25">
        <f>B123*Subsurface_Inputs!$C$46</f>
        <v/>
      </c>
      <c r="H123" s="25">
        <f>Subsurface_Live_Data!Y123</f>
        <v/>
      </c>
      <c r="I123" s="25">
        <f>Subsurface_Inputs!$C$47-Subsurface_Inputs!$C$43+2*SIN(2*PI()*A123/42)</f>
        <v/>
      </c>
      <c r="J123" s="25" t="n">
        <v>0</v>
      </c>
    </row>
    <row r="124">
      <c r="A124" s="25">
        <f>Subsurface_Live_Data!A124</f>
        <v/>
      </c>
      <c r="B124" s="25">
        <f>Subsurface_Live_Data!K124</f>
        <v/>
      </c>
      <c r="C124" s="25">
        <f>MAX(0,B124-Subsurface_Inputs!$C$44)</f>
        <v/>
      </c>
      <c r="D124" s="25">
        <f>B124+Subsurface_Inputs!$C$44</f>
        <v/>
      </c>
      <c r="E124" s="25">
        <f>B124*Subsurface_Inputs!$C$45</f>
        <v/>
      </c>
      <c r="F124" s="25">
        <f>B124</f>
        <v/>
      </c>
      <c r="G124" s="25">
        <f>B124*Subsurface_Inputs!$C$46</f>
        <v/>
      </c>
      <c r="H124" s="25">
        <f>Subsurface_Live_Data!Y124</f>
        <v/>
      </c>
      <c r="I124" s="25">
        <f>Subsurface_Inputs!$C$47-Subsurface_Inputs!$C$43+2*SIN(2*PI()*A124/42)</f>
        <v/>
      </c>
      <c r="J124" s="25" t="n">
        <v>0</v>
      </c>
    </row>
    <row r="125">
      <c r="A125" s="25">
        <f>Subsurface_Live_Data!A125</f>
        <v/>
      </c>
      <c r="B125" s="25">
        <f>Subsurface_Live_Data!K125</f>
        <v/>
      </c>
      <c r="C125" s="25">
        <f>MAX(0,B125-Subsurface_Inputs!$C$44)</f>
        <v/>
      </c>
      <c r="D125" s="25">
        <f>B125+Subsurface_Inputs!$C$44</f>
        <v/>
      </c>
      <c r="E125" s="25">
        <f>B125*Subsurface_Inputs!$C$45</f>
        <v/>
      </c>
      <c r="F125" s="25">
        <f>B125</f>
        <v/>
      </c>
      <c r="G125" s="25">
        <f>B125*Subsurface_Inputs!$C$46</f>
        <v/>
      </c>
      <c r="H125" s="25">
        <f>Subsurface_Live_Data!Y125</f>
        <v/>
      </c>
      <c r="I125" s="25">
        <f>Subsurface_Inputs!$C$47-Subsurface_Inputs!$C$43+2*SIN(2*PI()*A125/42)</f>
        <v/>
      </c>
      <c r="J125" s="25" t="n">
        <v>0</v>
      </c>
    </row>
    <row r="126">
      <c r="A126" s="25">
        <f>Subsurface_Live_Data!A126</f>
        <v/>
      </c>
      <c r="B126" s="25">
        <f>Subsurface_Live_Data!K126</f>
        <v/>
      </c>
      <c r="C126" s="25">
        <f>MAX(0,B126-Subsurface_Inputs!$C$44)</f>
        <v/>
      </c>
      <c r="D126" s="25">
        <f>B126+Subsurface_Inputs!$C$44</f>
        <v/>
      </c>
      <c r="E126" s="25">
        <f>B126*Subsurface_Inputs!$C$45</f>
        <v/>
      </c>
      <c r="F126" s="25">
        <f>B126</f>
        <v/>
      </c>
      <c r="G126" s="25">
        <f>B126*Subsurface_Inputs!$C$46</f>
        <v/>
      </c>
      <c r="H126" s="25">
        <f>Subsurface_Live_Data!Y126</f>
        <v/>
      </c>
      <c r="I126" s="25">
        <f>Subsurface_Inputs!$C$47-Subsurface_Inputs!$C$43+2*SIN(2*PI()*A126/42)</f>
        <v/>
      </c>
      <c r="J126" s="25" t="n">
        <v>0</v>
      </c>
    </row>
    <row r="127">
      <c r="A127" s="25">
        <f>Subsurface_Live_Data!A127</f>
        <v/>
      </c>
      <c r="B127" s="25">
        <f>Subsurface_Live_Data!K127</f>
        <v/>
      </c>
      <c r="C127" s="25">
        <f>MAX(0,B127-Subsurface_Inputs!$C$44)</f>
        <v/>
      </c>
      <c r="D127" s="25">
        <f>B127+Subsurface_Inputs!$C$44</f>
        <v/>
      </c>
      <c r="E127" s="25">
        <f>B127*Subsurface_Inputs!$C$45</f>
        <v/>
      </c>
      <c r="F127" s="25">
        <f>B127</f>
        <v/>
      </c>
      <c r="G127" s="25">
        <f>B127*Subsurface_Inputs!$C$46</f>
        <v/>
      </c>
      <c r="H127" s="25">
        <f>Subsurface_Live_Data!Y127</f>
        <v/>
      </c>
      <c r="I127" s="25">
        <f>Subsurface_Inputs!$C$47-Subsurface_Inputs!$C$43+2*SIN(2*PI()*A127/42)</f>
        <v/>
      </c>
      <c r="J127" s="25" t="n">
        <v>0</v>
      </c>
    </row>
    <row r="128">
      <c r="A128" s="25">
        <f>Subsurface_Live_Data!A128</f>
        <v/>
      </c>
      <c r="B128" s="25">
        <f>Subsurface_Live_Data!K128</f>
        <v/>
      </c>
      <c r="C128" s="25">
        <f>MAX(0,B128-Subsurface_Inputs!$C$44)</f>
        <v/>
      </c>
      <c r="D128" s="25">
        <f>B128+Subsurface_Inputs!$C$44</f>
        <v/>
      </c>
      <c r="E128" s="25">
        <f>B128*Subsurface_Inputs!$C$45</f>
        <v/>
      </c>
      <c r="F128" s="25">
        <f>B128</f>
        <v/>
      </c>
      <c r="G128" s="25">
        <f>B128*Subsurface_Inputs!$C$46</f>
        <v/>
      </c>
      <c r="H128" s="25">
        <f>Subsurface_Live_Data!Y128</f>
        <v/>
      </c>
      <c r="I128" s="25">
        <f>Subsurface_Inputs!$C$47-Subsurface_Inputs!$C$43+2*SIN(2*PI()*A128/42)</f>
        <v/>
      </c>
      <c r="J128" s="25" t="n">
        <v>0</v>
      </c>
    </row>
    <row r="129">
      <c r="A129" s="25">
        <f>Subsurface_Live_Data!A129</f>
        <v/>
      </c>
      <c r="B129" s="25">
        <f>Subsurface_Live_Data!K129</f>
        <v/>
      </c>
      <c r="C129" s="25">
        <f>MAX(0,B129-Subsurface_Inputs!$C$44)</f>
        <v/>
      </c>
      <c r="D129" s="25">
        <f>B129+Subsurface_Inputs!$C$44</f>
        <v/>
      </c>
      <c r="E129" s="25">
        <f>B129*Subsurface_Inputs!$C$45</f>
        <v/>
      </c>
      <c r="F129" s="25">
        <f>B129</f>
        <v/>
      </c>
      <c r="G129" s="25">
        <f>B129*Subsurface_Inputs!$C$46</f>
        <v/>
      </c>
      <c r="H129" s="25">
        <f>Subsurface_Live_Data!Y129</f>
        <v/>
      </c>
      <c r="I129" s="25">
        <f>Subsurface_Inputs!$C$47-Subsurface_Inputs!$C$43+2*SIN(2*PI()*A129/42)</f>
        <v/>
      </c>
      <c r="J129" s="25" t="n">
        <v>0</v>
      </c>
    </row>
    <row r="130">
      <c r="A130" s="25">
        <f>Subsurface_Live_Data!A130</f>
        <v/>
      </c>
      <c r="B130" s="25">
        <f>Subsurface_Live_Data!K130</f>
        <v/>
      </c>
      <c r="C130" s="25">
        <f>MAX(0,B130-Subsurface_Inputs!$C$44)</f>
        <v/>
      </c>
      <c r="D130" s="25">
        <f>B130+Subsurface_Inputs!$C$44</f>
        <v/>
      </c>
      <c r="E130" s="25">
        <f>B130*Subsurface_Inputs!$C$45</f>
        <v/>
      </c>
      <c r="F130" s="25">
        <f>B130</f>
        <v/>
      </c>
      <c r="G130" s="25">
        <f>B130*Subsurface_Inputs!$C$46</f>
        <v/>
      </c>
      <c r="H130" s="25">
        <f>Subsurface_Live_Data!Y130</f>
        <v/>
      </c>
      <c r="I130" s="25">
        <f>Subsurface_Inputs!$C$47-Subsurface_Inputs!$C$43+2*SIN(2*PI()*A130/42)</f>
        <v/>
      </c>
      <c r="J130" s="25" t="n">
        <v>0</v>
      </c>
    </row>
    <row r="131">
      <c r="A131" s="25">
        <f>Subsurface_Live_Data!A131</f>
        <v/>
      </c>
      <c r="B131" s="25">
        <f>Subsurface_Live_Data!K131</f>
        <v/>
      </c>
      <c r="C131" s="25">
        <f>MAX(0,B131-Subsurface_Inputs!$C$44)</f>
        <v/>
      </c>
      <c r="D131" s="25">
        <f>B131+Subsurface_Inputs!$C$44</f>
        <v/>
      </c>
      <c r="E131" s="25">
        <f>B131*Subsurface_Inputs!$C$45</f>
        <v/>
      </c>
      <c r="F131" s="25">
        <f>B131</f>
        <v/>
      </c>
      <c r="G131" s="25">
        <f>B131*Subsurface_Inputs!$C$46</f>
        <v/>
      </c>
      <c r="H131" s="25">
        <f>Subsurface_Live_Data!Y131</f>
        <v/>
      </c>
      <c r="I131" s="25">
        <f>Subsurface_Inputs!$C$47-Subsurface_Inputs!$C$43+2*SIN(2*PI()*A131/42)</f>
        <v/>
      </c>
      <c r="J131" s="25" t="n">
        <v>0</v>
      </c>
    </row>
    <row r="132">
      <c r="A132" s="25">
        <f>Subsurface_Live_Data!A132</f>
        <v/>
      </c>
      <c r="B132" s="25">
        <f>Subsurface_Live_Data!K132</f>
        <v/>
      </c>
      <c r="C132" s="25">
        <f>MAX(0,B132-Subsurface_Inputs!$C$44)</f>
        <v/>
      </c>
      <c r="D132" s="25">
        <f>B132+Subsurface_Inputs!$C$44</f>
        <v/>
      </c>
      <c r="E132" s="25">
        <f>B132*Subsurface_Inputs!$C$45</f>
        <v/>
      </c>
      <c r="F132" s="25">
        <f>B132</f>
        <v/>
      </c>
      <c r="G132" s="25">
        <f>B132*Subsurface_Inputs!$C$46</f>
        <v/>
      </c>
      <c r="H132" s="25">
        <f>Subsurface_Live_Data!Y132</f>
        <v/>
      </c>
      <c r="I132" s="25">
        <f>Subsurface_Inputs!$C$47-Subsurface_Inputs!$C$43+2*SIN(2*PI()*A132/42)</f>
        <v/>
      </c>
      <c r="J132" s="25" t="n">
        <v>0</v>
      </c>
    </row>
    <row r="133">
      <c r="A133" s="25">
        <f>Subsurface_Live_Data!A133</f>
        <v/>
      </c>
      <c r="B133" s="25">
        <f>Subsurface_Live_Data!K133</f>
        <v/>
      </c>
      <c r="C133" s="25">
        <f>MAX(0,B133-Subsurface_Inputs!$C$44)</f>
        <v/>
      </c>
      <c r="D133" s="25">
        <f>B133+Subsurface_Inputs!$C$44</f>
        <v/>
      </c>
      <c r="E133" s="25">
        <f>B133*Subsurface_Inputs!$C$45</f>
        <v/>
      </c>
      <c r="F133" s="25">
        <f>B133</f>
        <v/>
      </c>
      <c r="G133" s="25">
        <f>B133*Subsurface_Inputs!$C$46</f>
        <v/>
      </c>
      <c r="H133" s="25">
        <f>Subsurface_Live_Data!Y133</f>
        <v/>
      </c>
      <c r="I133" s="25">
        <f>Subsurface_Inputs!$C$47-Subsurface_Inputs!$C$43+2*SIN(2*PI()*A133/42)</f>
        <v/>
      </c>
      <c r="J133" s="25" t="n">
        <v>0</v>
      </c>
    </row>
    <row r="134">
      <c r="A134" s="25">
        <f>Subsurface_Live_Data!A134</f>
        <v/>
      </c>
      <c r="B134" s="25">
        <f>Subsurface_Live_Data!K134</f>
        <v/>
      </c>
      <c r="C134" s="25">
        <f>MAX(0,B134-Subsurface_Inputs!$C$44)</f>
        <v/>
      </c>
      <c r="D134" s="25">
        <f>B134+Subsurface_Inputs!$C$44</f>
        <v/>
      </c>
      <c r="E134" s="25">
        <f>B134*Subsurface_Inputs!$C$45</f>
        <v/>
      </c>
      <c r="F134" s="25">
        <f>B134</f>
        <v/>
      </c>
      <c r="G134" s="25">
        <f>B134*Subsurface_Inputs!$C$46</f>
        <v/>
      </c>
      <c r="H134" s="25">
        <f>Subsurface_Live_Data!Y134</f>
        <v/>
      </c>
      <c r="I134" s="25">
        <f>Subsurface_Inputs!$C$47-Subsurface_Inputs!$C$43+2*SIN(2*PI()*A134/42)</f>
        <v/>
      </c>
      <c r="J134" s="25" t="n">
        <v>0</v>
      </c>
    </row>
    <row r="135">
      <c r="A135" s="25">
        <f>Subsurface_Live_Data!A135</f>
        <v/>
      </c>
      <c r="B135" s="25">
        <f>Subsurface_Live_Data!K135</f>
        <v/>
      </c>
      <c r="C135" s="25">
        <f>MAX(0,B135-Subsurface_Inputs!$C$44)</f>
        <v/>
      </c>
      <c r="D135" s="25">
        <f>B135+Subsurface_Inputs!$C$44</f>
        <v/>
      </c>
      <c r="E135" s="25">
        <f>B135*Subsurface_Inputs!$C$45</f>
        <v/>
      </c>
      <c r="F135" s="25">
        <f>B135</f>
        <v/>
      </c>
      <c r="G135" s="25">
        <f>B135*Subsurface_Inputs!$C$46</f>
        <v/>
      </c>
      <c r="H135" s="25">
        <f>Subsurface_Live_Data!Y135</f>
        <v/>
      </c>
      <c r="I135" s="25">
        <f>Subsurface_Inputs!$C$47-Subsurface_Inputs!$C$43+2*SIN(2*PI()*A135/42)</f>
        <v/>
      </c>
      <c r="J135" s="25" t="n">
        <v>0</v>
      </c>
    </row>
    <row r="136">
      <c r="A136" s="25">
        <f>Subsurface_Live_Data!A136</f>
        <v/>
      </c>
      <c r="B136" s="25">
        <f>Subsurface_Live_Data!K136</f>
        <v/>
      </c>
      <c r="C136" s="25">
        <f>MAX(0,B136-Subsurface_Inputs!$C$44)</f>
        <v/>
      </c>
      <c r="D136" s="25">
        <f>B136+Subsurface_Inputs!$C$44</f>
        <v/>
      </c>
      <c r="E136" s="25">
        <f>B136*Subsurface_Inputs!$C$45</f>
        <v/>
      </c>
      <c r="F136" s="25">
        <f>B136</f>
        <v/>
      </c>
      <c r="G136" s="25">
        <f>B136*Subsurface_Inputs!$C$46</f>
        <v/>
      </c>
      <c r="H136" s="25">
        <f>Subsurface_Live_Data!Y136</f>
        <v/>
      </c>
      <c r="I136" s="25">
        <f>Subsurface_Inputs!$C$47-Subsurface_Inputs!$C$43+2*SIN(2*PI()*A136/42)</f>
        <v/>
      </c>
      <c r="J136" s="25" t="n">
        <v>0</v>
      </c>
    </row>
    <row r="137">
      <c r="A137" s="25">
        <f>Subsurface_Live_Data!A137</f>
        <v/>
      </c>
      <c r="B137" s="25">
        <f>Subsurface_Live_Data!K137</f>
        <v/>
      </c>
      <c r="C137" s="25">
        <f>MAX(0,B137-Subsurface_Inputs!$C$44)</f>
        <v/>
      </c>
      <c r="D137" s="25">
        <f>B137+Subsurface_Inputs!$C$44</f>
        <v/>
      </c>
      <c r="E137" s="25">
        <f>B137*Subsurface_Inputs!$C$45</f>
        <v/>
      </c>
      <c r="F137" s="25">
        <f>B137</f>
        <v/>
      </c>
      <c r="G137" s="25">
        <f>B137*Subsurface_Inputs!$C$46</f>
        <v/>
      </c>
      <c r="H137" s="25">
        <f>Subsurface_Live_Data!Y137</f>
        <v/>
      </c>
      <c r="I137" s="25">
        <f>Subsurface_Inputs!$C$47-Subsurface_Inputs!$C$43+2*SIN(2*PI()*A137/42)</f>
        <v/>
      </c>
      <c r="J137" s="25" t="n">
        <v>0</v>
      </c>
    </row>
    <row r="138">
      <c r="A138" s="25">
        <f>Subsurface_Live_Data!A138</f>
        <v/>
      </c>
      <c r="B138" s="25">
        <f>Subsurface_Live_Data!K138</f>
        <v/>
      </c>
      <c r="C138" s="25">
        <f>MAX(0,B138-Subsurface_Inputs!$C$44)</f>
        <v/>
      </c>
      <c r="D138" s="25">
        <f>B138+Subsurface_Inputs!$C$44</f>
        <v/>
      </c>
      <c r="E138" s="25">
        <f>B138*Subsurface_Inputs!$C$45</f>
        <v/>
      </c>
      <c r="F138" s="25">
        <f>B138</f>
        <v/>
      </c>
      <c r="G138" s="25">
        <f>B138*Subsurface_Inputs!$C$46</f>
        <v/>
      </c>
      <c r="H138" s="25">
        <f>Subsurface_Live_Data!Y138</f>
        <v/>
      </c>
      <c r="I138" s="25">
        <f>Subsurface_Inputs!$C$47-Subsurface_Inputs!$C$43+2*SIN(2*PI()*A138/42)</f>
        <v/>
      </c>
      <c r="J138" s="25" t="n">
        <v>0</v>
      </c>
    </row>
    <row r="139">
      <c r="A139" s="25">
        <f>Subsurface_Live_Data!A139</f>
        <v/>
      </c>
      <c r="B139" s="25">
        <f>Subsurface_Live_Data!K139</f>
        <v/>
      </c>
      <c r="C139" s="25">
        <f>MAX(0,B139-Subsurface_Inputs!$C$44)</f>
        <v/>
      </c>
      <c r="D139" s="25">
        <f>B139+Subsurface_Inputs!$C$44</f>
        <v/>
      </c>
      <c r="E139" s="25">
        <f>B139*Subsurface_Inputs!$C$45</f>
        <v/>
      </c>
      <c r="F139" s="25">
        <f>B139</f>
        <v/>
      </c>
      <c r="G139" s="25">
        <f>B139*Subsurface_Inputs!$C$46</f>
        <v/>
      </c>
      <c r="H139" s="25">
        <f>Subsurface_Live_Data!Y139</f>
        <v/>
      </c>
      <c r="I139" s="25">
        <f>Subsurface_Inputs!$C$47-Subsurface_Inputs!$C$43+2*SIN(2*PI()*A139/42)</f>
        <v/>
      </c>
      <c r="J139" s="25" t="n">
        <v>0</v>
      </c>
    </row>
    <row r="140">
      <c r="A140" s="25">
        <f>Subsurface_Live_Data!A140</f>
        <v/>
      </c>
      <c r="B140" s="25">
        <f>Subsurface_Live_Data!K140</f>
        <v/>
      </c>
      <c r="C140" s="25">
        <f>MAX(0,B140-Subsurface_Inputs!$C$44)</f>
        <v/>
      </c>
      <c r="D140" s="25">
        <f>B140+Subsurface_Inputs!$C$44</f>
        <v/>
      </c>
      <c r="E140" s="25">
        <f>B140*Subsurface_Inputs!$C$45</f>
        <v/>
      </c>
      <c r="F140" s="25">
        <f>B140</f>
        <v/>
      </c>
      <c r="G140" s="25">
        <f>B140*Subsurface_Inputs!$C$46</f>
        <v/>
      </c>
      <c r="H140" s="25">
        <f>Subsurface_Live_Data!Y140</f>
        <v/>
      </c>
      <c r="I140" s="25">
        <f>Subsurface_Inputs!$C$47-Subsurface_Inputs!$C$43+2*SIN(2*PI()*A140/42)</f>
        <v/>
      </c>
      <c r="J140" s="25" t="n">
        <v>0</v>
      </c>
    </row>
    <row r="141">
      <c r="A141" s="25">
        <f>Subsurface_Live_Data!A141</f>
        <v/>
      </c>
      <c r="B141" s="25">
        <f>Subsurface_Live_Data!K141</f>
        <v/>
      </c>
      <c r="C141" s="25">
        <f>MAX(0,B141-Subsurface_Inputs!$C$44)</f>
        <v/>
      </c>
      <c r="D141" s="25">
        <f>B141+Subsurface_Inputs!$C$44</f>
        <v/>
      </c>
      <c r="E141" s="25">
        <f>B141*Subsurface_Inputs!$C$45</f>
        <v/>
      </c>
      <c r="F141" s="25">
        <f>B141</f>
        <v/>
      </c>
      <c r="G141" s="25">
        <f>B141*Subsurface_Inputs!$C$46</f>
        <v/>
      </c>
      <c r="H141" s="25">
        <f>Subsurface_Live_Data!Y141</f>
        <v/>
      </c>
      <c r="I141" s="25">
        <f>Subsurface_Inputs!$C$47-Subsurface_Inputs!$C$43+2*SIN(2*PI()*A141/42)</f>
        <v/>
      </c>
      <c r="J141" s="25" t="n">
        <v>0</v>
      </c>
    </row>
    <row r="142">
      <c r="A142" s="25">
        <f>Subsurface_Live_Data!A142</f>
        <v/>
      </c>
      <c r="B142" s="25">
        <f>Subsurface_Live_Data!K142</f>
        <v/>
      </c>
      <c r="C142" s="25">
        <f>MAX(0,B142-Subsurface_Inputs!$C$44)</f>
        <v/>
      </c>
      <c r="D142" s="25">
        <f>B142+Subsurface_Inputs!$C$44</f>
        <v/>
      </c>
      <c r="E142" s="25">
        <f>B142*Subsurface_Inputs!$C$45</f>
        <v/>
      </c>
      <c r="F142" s="25">
        <f>B142</f>
        <v/>
      </c>
      <c r="G142" s="25">
        <f>B142*Subsurface_Inputs!$C$46</f>
        <v/>
      </c>
      <c r="H142" s="25">
        <f>Subsurface_Live_Data!Y142</f>
        <v/>
      </c>
      <c r="I142" s="25">
        <f>Subsurface_Inputs!$C$47-Subsurface_Inputs!$C$43+2*SIN(2*PI()*A142/42)</f>
        <v/>
      </c>
      <c r="J142" s="25" t="n">
        <v>0</v>
      </c>
    </row>
    <row r="143">
      <c r="A143" s="25">
        <f>Subsurface_Live_Data!A143</f>
        <v/>
      </c>
      <c r="B143" s="25">
        <f>Subsurface_Live_Data!K143</f>
        <v/>
      </c>
      <c r="C143" s="25">
        <f>MAX(0,B143-Subsurface_Inputs!$C$44)</f>
        <v/>
      </c>
      <c r="D143" s="25">
        <f>B143+Subsurface_Inputs!$C$44</f>
        <v/>
      </c>
      <c r="E143" s="25">
        <f>B143*Subsurface_Inputs!$C$45</f>
        <v/>
      </c>
      <c r="F143" s="25">
        <f>B143</f>
        <v/>
      </c>
      <c r="G143" s="25">
        <f>B143*Subsurface_Inputs!$C$46</f>
        <v/>
      </c>
      <c r="H143" s="25">
        <f>Subsurface_Live_Data!Y143</f>
        <v/>
      </c>
      <c r="I143" s="25">
        <f>Subsurface_Inputs!$C$47-Subsurface_Inputs!$C$43+2*SIN(2*PI()*A143/42)</f>
        <v/>
      </c>
      <c r="J143" s="25" t="n">
        <v>0</v>
      </c>
    </row>
    <row r="144">
      <c r="A144" s="25">
        <f>Subsurface_Live_Data!A144</f>
        <v/>
      </c>
      <c r="B144" s="25">
        <f>Subsurface_Live_Data!K144</f>
        <v/>
      </c>
      <c r="C144" s="25">
        <f>MAX(0,B144-Subsurface_Inputs!$C$44)</f>
        <v/>
      </c>
      <c r="D144" s="25">
        <f>B144+Subsurface_Inputs!$C$44</f>
        <v/>
      </c>
      <c r="E144" s="25">
        <f>B144*Subsurface_Inputs!$C$45</f>
        <v/>
      </c>
      <c r="F144" s="25">
        <f>B144</f>
        <v/>
      </c>
      <c r="G144" s="25">
        <f>B144*Subsurface_Inputs!$C$46</f>
        <v/>
      </c>
      <c r="H144" s="25">
        <f>Subsurface_Live_Data!Y144</f>
        <v/>
      </c>
      <c r="I144" s="25">
        <f>Subsurface_Inputs!$C$47-Subsurface_Inputs!$C$43+2*SIN(2*PI()*A144/42)</f>
        <v/>
      </c>
      <c r="J144" s="25" t="n">
        <v>0</v>
      </c>
    </row>
    <row r="145">
      <c r="A145" s="25">
        <f>Subsurface_Live_Data!A145</f>
        <v/>
      </c>
      <c r="B145" s="25">
        <f>Subsurface_Live_Data!K145</f>
        <v/>
      </c>
      <c r="C145" s="25">
        <f>MAX(0,B145-Subsurface_Inputs!$C$44)</f>
        <v/>
      </c>
      <c r="D145" s="25">
        <f>B145+Subsurface_Inputs!$C$44</f>
        <v/>
      </c>
      <c r="E145" s="25">
        <f>B145*Subsurface_Inputs!$C$45</f>
        <v/>
      </c>
      <c r="F145" s="25">
        <f>B145</f>
        <v/>
      </c>
      <c r="G145" s="25">
        <f>B145*Subsurface_Inputs!$C$46</f>
        <v/>
      </c>
      <c r="H145" s="25">
        <f>Subsurface_Live_Data!Y145</f>
        <v/>
      </c>
      <c r="I145" s="25">
        <f>Subsurface_Inputs!$C$47-Subsurface_Inputs!$C$43+2*SIN(2*PI()*A145/42)</f>
        <v/>
      </c>
      <c r="J145" s="25" t="n">
        <v>0</v>
      </c>
    </row>
    <row r="146">
      <c r="A146" s="25">
        <f>Subsurface_Live_Data!A146</f>
        <v/>
      </c>
      <c r="B146" s="25">
        <f>Subsurface_Live_Data!K146</f>
        <v/>
      </c>
      <c r="C146" s="25">
        <f>MAX(0,B146-Subsurface_Inputs!$C$44)</f>
        <v/>
      </c>
      <c r="D146" s="25">
        <f>B146+Subsurface_Inputs!$C$44</f>
        <v/>
      </c>
      <c r="E146" s="25">
        <f>B146*Subsurface_Inputs!$C$45</f>
        <v/>
      </c>
      <c r="F146" s="25">
        <f>B146</f>
        <v/>
      </c>
      <c r="G146" s="25">
        <f>B146*Subsurface_Inputs!$C$46</f>
        <v/>
      </c>
      <c r="H146" s="25">
        <f>Subsurface_Live_Data!Y146</f>
        <v/>
      </c>
      <c r="I146" s="25">
        <f>Subsurface_Inputs!$C$47-Subsurface_Inputs!$C$43+2*SIN(2*PI()*A146/42)</f>
        <v/>
      </c>
      <c r="J146" s="25" t="n">
        <v>0</v>
      </c>
    </row>
    <row r="147">
      <c r="A147" s="25">
        <f>Subsurface_Live_Data!A147</f>
        <v/>
      </c>
      <c r="B147" s="25">
        <f>Subsurface_Live_Data!K147</f>
        <v/>
      </c>
      <c r="C147" s="25">
        <f>MAX(0,B147-Subsurface_Inputs!$C$44)</f>
        <v/>
      </c>
      <c r="D147" s="25">
        <f>B147+Subsurface_Inputs!$C$44</f>
        <v/>
      </c>
      <c r="E147" s="25">
        <f>B147*Subsurface_Inputs!$C$45</f>
        <v/>
      </c>
      <c r="F147" s="25">
        <f>B147</f>
        <v/>
      </c>
      <c r="G147" s="25">
        <f>B147*Subsurface_Inputs!$C$46</f>
        <v/>
      </c>
      <c r="H147" s="25">
        <f>Subsurface_Live_Data!Y147</f>
        <v/>
      </c>
      <c r="I147" s="25">
        <f>Subsurface_Inputs!$C$47-Subsurface_Inputs!$C$43+2*SIN(2*PI()*A147/42)</f>
        <v/>
      </c>
      <c r="J147" s="25" t="n">
        <v>0</v>
      </c>
    </row>
    <row r="148">
      <c r="A148" s="25">
        <f>Subsurface_Live_Data!A148</f>
        <v/>
      </c>
      <c r="B148" s="25">
        <f>Subsurface_Live_Data!K148</f>
        <v/>
      </c>
      <c r="C148" s="25">
        <f>MAX(0,B148-Subsurface_Inputs!$C$44)</f>
        <v/>
      </c>
      <c r="D148" s="25">
        <f>B148+Subsurface_Inputs!$C$44</f>
        <v/>
      </c>
      <c r="E148" s="25">
        <f>B148*Subsurface_Inputs!$C$45</f>
        <v/>
      </c>
      <c r="F148" s="25">
        <f>B148</f>
        <v/>
      </c>
      <c r="G148" s="25">
        <f>B148*Subsurface_Inputs!$C$46</f>
        <v/>
      </c>
      <c r="H148" s="25">
        <f>Subsurface_Live_Data!Y148</f>
        <v/>
      </c>
      <c r="I148" s="25">
        <f>Subsurface_Inputs!$C$47-Subsurface_Inputs!$C$43+2*SIN(2*PI()*A148/42)</f>
        <v/>
      </c>
      <c r="J148" s="25" t="n">
        <v>0</v>
      </c>
    </row>
    <row r="149">
      <c r="A149" s="25">
        <f>Subsurface_Live_Data!A149</f>
        <v/>
      </c>
      <c r="B149" s="25">
        <f>Subsurface_Live_Data!K149</f>
        <v/>
      </c>
      <c r="C149" s="25">
        <f>MAX(0,B149-Subsurface_Inputs!$C$44)</f>
        <v/>
      </c>
      <c r="D149" s="25">
        <f>B149+Subsurface_Inputs!$C$44</f>
        <v/>
      </c>
      <c r="E149" s="25">
        <f>B149*Subsurface_Inputs!$C$45</f>
        <v/>
      </c>
      <c r="F149" s="25">
        <f>B149</f>
        <v/>
      </c>
      <c r="G149" s="25">
        <f>B149*Subsurface_Inputs!$C$46</f>
        <v/>
      </c>
      <c r="H149" s="25">
        <f>Subsurface_Live_Data!Y149</f>
        <v/>
      </c>
      <c r="I149" s="25">
        <f>Subsurface_Inputs!$C$47-Subsurface_Inputs!$C$43+2*SIN(2*PI()*A149/42)</f>
        <v/>
      </c>
      <c r="J149" s="25" t="n">
        <v>0</v>
      </c>
    </row>
    <row r="150">
      <c r="A150" s="25">
        <f>Subsurface_Live_Data!A150</f>
        <v/>
      </c>
      <c r="B150" s="25">
        <f>Subsurface_Live_Data!K150</f>
        <v/>
      </c>
      <c r="C150" s="25">
        <f>MAX(0,B150-Subsurface_Inputs!$C$44)</f>
        <v/>
      </c>
      <c r="D150" s="25">
        <f>B150+Subsurface_Inputs!$C$44</f>
        <v/>
      </c>
      <c r="E150" s="25">
        <f>B150*Subsurface_Inputs!$C$45</f>
        <v/>
      </c>
      <c r="F150" s="25">
        <f>B150</f>
        <v/>
      </c>
      <c r="G150" s="25">
        <f>B150*Subsurface_Inputs!$C$46</f>
        <v/>
      </c>
      <c r="H150" s="25">
        <f>Subsurface_Live_Data!Y150</f>
        <v/>
      </c>
      <c r="I150" s="25">
        <f>Subsurface_Inputs!$C$47-Subsurface_Inputs!$C$43+2*SIN(2*PI()*A150/42)</f>
        <v/>
      </c>
      <c r="J150" s="25" t="n">
        <v>0</v>
      </c>
    </row>
    <row r="151">
      <c r="A151" s="25">
        <f>Subsurface_Live_Data!A151</f>
        <v/>
      </c>
      <c r="B151" s="25">
        <f>Subsurface_Live_Data!K151</f>
        <v/>
      </c>
      <c r="C151" s="25">
        <f>MAX(0,B151-Subsurface_Inputs!$C$44)</f>
        <v/>
      </c>
      <c r="D151" s="25">
        <f>B151+Subsurface_Inputs!$C$44</f>
        <v/>
      </c>
      <c r="E151" s="25">
        <f>B151*Subsurface_Inputs!$C$45</f>
        <v/>
      </c>
      <c r="F151" s="25">
        <f>B151</f>
        <v/>
      </c>
      <c r="G151" s="25">
        <f>B151*Subsurface_Inputs!$C$46</f>
        <v/>
      </c>
      <c r="H151" s="25">
        <f>Subsurface_Live_Data!Y151</f>
        <v/>
      </c>
      <c r="I151" s="25">
        <f>Subsurface_Inputs!$C$47-Subsurface_Inputs!$C$43+2*SIN(2*PI()*A151/42)</f>
        <v/>
      </c>
      <c r="J151" s="25" t="n">
        <v>0</v>
      </c>
    </row>
    <row r="152">
      <c r="A152" s="25">
        <f>Subsurface_Live_Data!A152</f>
        <v/>
      </c>
      <c r="B152" s="25">
        <f>Subsurface_Live_Data!K152</f>
        <v/>
      </c>
      <c r="C152" s="25">
        <f>MAX(0,B152-Subsurface_Inputs!$C$44)</f>
        <v/>
      </c>
      <c r="D152" s="25">
        <f>B152+Subsurface_Inputs!$C$44</f>
        <v/>
      </c>
      <c r="E152" s="25">
        <f>B152*Subsurface_Inputs!$C$45</f>
        <v/>
      </c>
      <c r="F152" s="25">
        <f>B152</f>
        <v/>
      </c>
      <c r="G152" s="25">
        <f>B152*Subsurface_Inputs!$C$46</f>
        <v/>
      </c>
      <c r="H152" s="25">
        <f>Subsurface_Live_Data!Y152</f>
        <v/>
      </c>
      <c r="I152" s="25">
        <f>Subsurface_Inputs!$C$47-Subsurface_Inputs!$C$43+2*SIN(2*PI()*A152/42)</f>
        <v/>
      </c>
      <c r="J152" s="25" t="n">
        <v>0</v>
      </c>
    </row>
    <row r="153">
      <c r="A153" s="25">
        <f>Subsurface_Live_Data!A153</f>
        <v/>
      </c>
      <c r="B153" s="25">
        <f>Subsurface_Live_Data!K153</f>
        <v/>
      </c>
      <c r="C153" s="25">
        <f>MAX(0,B153-Subsurface_Inputs!$C$44)</f>
        <v/>
      </c>
      <c r="D153" s="25">
        <f>B153+Subsurface_Inputs!$C$44</f>
        <v/>
      </c>
      <c r="E153" s="25">
        <f>B153*Subsurface_Inputs!$C$45</f>
        <v/>
      </c>
      <c r="F153" s="25">
        <f>B153</f>
        <v/>
      </c>
      <c r="G153" s="25">
        <f>B153*Subsurface_Inputs!$C$46</f>
        <v/>
      </c>
      <c r="H153" s="25">
        <f>Subsurface_Live_Data!Y153</f>
        <v/>
      </c>
      <c r="I153" s="25">
        <f>Subsurface_Inputs!$C$47-Subsurface_Inputs!$C$43+2*SIN(2*PI()*A153/42)</f>
        <v/>
      </c>
      <c r="J153" s="25" t="n">
        <v>0</v>
      </c>
    </row>
    <row r="154">
      <c r="A154" s="25">
        <f>Subsurface_Live_Data!A154</f>
        <v/>
      </c>
      <c r="B154" s="25">
        <f>Subsurface_Live_Data!K154</f>
        <v/>
      </c>
      <c r="C154" s="25">
        <f>MAX(0,B154-Subsurface_Inputs!$C$44)</f>
        <v/>
      </c>
      <c r="D154" s="25">
        <f>B154+Subsurface_Inputs!$C$44</f>
        <v/>
      </c>
      <c r="E154" s="25">
        <f>B154*Subsurface_Inputs!$C$45</f>
        <v/>
      </c>
      <c r="F154" s="25">
        <f>B154</f>
        <v/>
      </c>
      <c r="G154" s="25">
        <f>B154*Subsurface_Inputs!$C$46</f>
        <v/>
      </c>
      <c r="H154" s="25">
        <f>Subsurface_Live_Data!Y154</f>
        <v/>
      </c>
      <c r="I154" s="25">
        <f>Subsurface_Inputs!$C$47-Subsurface_Inputs!$C$43+2*SIN(2*PI()*A154/42)</f>
        <v/>
      </c>
      <c r="J154" s="25" t="n">
        <v>0</v>
      </c>
    </row>
    <row r="155">
      <c r="A155" s="25">
        <f>Subsurface_Live_Data!A155</f>
        <v/>
      </c>
      <c r="B155" s="25">
        <f>Subsurface_Live_Data!K155</f>
        <v/>
      </c>
      <c r="C155" s="25">
        <f>MAX(0,B155-Subsurface_Inputs!$C$44)</f>
        <v/>
      </c>
      <c r="D155" s="25">
        <f>B155+Subsurface_Inputs!$C$44</f>
        <v/>
      </c>
      <c r="E155" s="25">
        <f>B155*Subsurface_Inputs!$C$45</f>
        <v/>
      </c>
      <c r="F155" s="25">
        <f>B155</f>
        <v/>
      </c>
      <c r="G155" s="25">
        <f>B155*Subsurface_Inputs!$C$46</f>
        <v/>
      </c>
      <c r="H155" s="25">
        <f>Subsurface_Live_Data!Y155</f>
        <v/>
      </c>
      <c r="I155" s="25">
        <f>Subsurface_Inputs!$C$47-Subsurface_Inputs!$C$43+2*SIN(2*PI()*A155/42)</f>
        <v/>
      </c>
      <c r="J155" s="25" t="n">
        <v>0</v>
      </c>
    </row>
    <row r="156">
      <c r="A156" s="25">
        <f>Subsurface_Live_Data!A156</f>
        <v/>
      </c>
      <c r="B156" s="25">
        <f>Subsurface_Live_Data!K156</f>
        <v/>
      </c>
      <c r="C156" s="25">
        <f>MAX(0,B156-Subsurface_Inputs!$C$44)</f>
        <v/>
      </c>
      <c r="D156" s="25">
        <f>B156+Subsurface_Inputs!$C$44</f>
        <v/>
      </c>
      <c r="E156" s="25">
        <f>B156*Subsurface_Inputs!$C$45</f>
        <v/>
      </c>
      <c r="F156" s="25">
        <f>B156</f>
        <v/>
      </c>
      <c r="G156" s="25">
        <f>B156*Subsurface_Inputs!$C$46</f>
        <v/>
      </c>
      <c r="H156" s="25">
        <f>Subsurface_Live_Data!Y156</f>
        <v/>
      </c>
      <c r="I156" s="25">
        <f>Subsurface_Inputs!$C$47-Subsurface_Inputs!$C$43+2*SIN(2*PI()*A156/42)</f>
        <v/>
      </c>
      <c r="J156" s="25" t="n">
        <v>0</v>
      </c>
    </row>
    <row r="157">
      <c r="A157" s="25">
        <f>Subsurface_Live_Data!A157</f>
        <v/>
      </c>
      <c r="B157" s="25">
        <f>Subsurface_Live_Data!K157</f>
        <v/>
      </c>
      <c r="C157" s="25">
        <f>MAX(0,B157-Subsurface_Inputs!$C$44)</f>
        <v/>
      </c>
      <c r="D157" s="25">
        <f>B157+Subsurface_Inputs!$C$44</f>
        <v/>
      </c>
      <c r="E157" s="25">
        <f>B157*Subsurface_Inputs!$C$45</f>
        <v/>
      </c>
      <c r="F157" s="25">
        <f>B157</f>
        <v/>
      </c>
      <c r="G157" s="25">
        <f>B157*Subsurface_Inputs!$C$46</f>
        <v/>
      </c>
      <c r="H157" s="25">
        <f>Subsurface_Live_Data!Y157</f>
        <v/>
      </c>
      <c r="I157" s="25">
        <f>Subsurface_Inputs!$C$47-Subsurface_Inputs!$C$43+2*SIN(2*PI()*A157/42)</f>
        <v/>
      </c>
      <c r="J157" s="25" t="n">
        <v>0</v>
      </c>
    </row>
    <row r="158">
      <c r="A158" s="25">
        <f>Subsurface_Live_Data!A158</f>
        <v/>
      </c>
      <c r="B158" s="25">
        <f>Subsurface_Live_Data!K158</f>
        <v/>
      </c>
      <c r="C158" s="25">
        <f>MAX(0,B158-Subsurface_Inputs!$C$44)</f>
        <v/>
      </c>
      <c r="D158" s="25">
        <f>B158+Subsurface_Inputs!$C$44</f>
        <v/>
      </c>
      <c r="E158" s="25">
        <f>B158*Subsurface_Inputs!$C$45</f>
        <v/>
      </c>
      <c r="F158" s="25">
        <f>B158</f>
        <v/>
      </c>
      <c r="G158" s="25">
        <f>B158*Subsurface_Inputs!$C$46</f>
        <v/>
      </c>
      <c r="H158" s="25">
        <f>Subsurface_Live_Data!Y158</f>
        <v/>
      </c>
      <c r="I158" s="25">
        <f>Subsurface_Inputs!$C$47-Subsurface_Inputs!$C$43+2*SIN(2*PI()*A158/42)</f>
        <v/>
      </c>
      <c r="J158" s="25" t="n">
        <v>0</v>
      </c>
    </row>
    <row r="159">
      <c r="A159" s="25">
        <f>Subsurface_Live_Data!A159</f>
        <v/>
      </c>
      <c r="B159" s="25">
        <f>Subsurface_Live_Data!K159</f>
        <v/>
      </c>
      <c r="C159" s="25">
        <f>MAX(0,B159-Subsurface_Inputs!$C$44)</f>
        <v/>
      </c>
      <c r="D159" s="25">
        <f>B159+Subsurface_Inputs!$C$44</f>
        <v/>
      </c>
      <c r="E159" s="25">
        <f>B159*Subsurface_Inputs!$C$45</f>
        <v/>
      </c>
      <c r="F159" s="25">
        <f>B159</f>
        <v/>
      </c>
      <c r="G159" s="25">
        <f>B159*Subsurface_Inputs!$C$46</f>
        <v/>
      </c>
      <c r="H159" s="25">
        <f>Subsurface_Live_Data!Y159</f>
        <v/>
      </c>
      <c r="I159" s="25">
        <f>Subsurface_Inputs!$C$47-Subsurface_Inputs!$C$43+2*SIN(2*PI()*A159/42)</f>
        <v/>
      </c>
      <c r="J159" s="25" t="n">
        <v>0</v>
      </c>
    </row>
    <row r="160">
      <c r="A160" s="25">
        <f>Subsurface_Live_Data!A160</f>
        <v/>
      </c>
      <c r="B160" s="25">
        <f>Subsurface_Live_Data!K160</f>
        <v/>
      </c>
      <c r="C160" s="25">
        <f>MAX(0,B160-Subsurface_Inputs!$C$44)</f>
        <v/>
      </c>
      <c r="D160" s="25">
        <f>B160+Subsurface_Inputs!$C$44</f>
        <v/>
      </c>
      <c r="E160" s="25">
        <f>B160*Subsurface_Inputs!$C$45</f>
        <v/>
      </c>
      <c r="F160" s="25">
        <f>B160</f>
        <v/>
      </c>
      <c r="G160" s="25">
        <f>B160*Subsurface_Inputs!$C$46</f>
        <v/>
      </c>
      <c r="H160" s="25">
        <f>Subsurface_Live_Data!Y160</f>
        <v/>
      </c>
      <c r="I160" s="25">
        <f>Subsurface_Inputs!$C$47-Subsurface_Inputs!$C$43+2*SIN(2*PI()*A160/42)</f>
        <v/>
      </c>
      <c r="J160" s="25" t="n">
        <v>0</v>
      </c>
    </row>
    <row r="161">
      <c r="A161" s="25">
        <f>Subsurface_Live_Data!A161</f>
        <v/>
      </c>
      <c r="B161" s="25">
        <f>Subsurface_Live_Data!K161</f>
        <v/>
      </c>
      <c r="C161" s="25">
        <f>MAX(0,B161-Subsurface_Inputs!$C$44)</f>
        <v/>
      </c>
      <c r="D161" s="25">
        <f>B161+Subsurface_Inputs!$C$44</f>
        <v/>
      </c>
      <c r="E161" s="25">
        <f>B161*Subsurface_Inputs!$C$45</f>
        <v/>
      </c>
      <c r="F161" s="25">
        <f>B161</f>
        <v/>
      </c>
      <c r="G161" s="25">
        <f>B161*Subsurface_Inputs!$C$46</f>
        <v/>
      </c>
      <c r="H161" s="25">
        <f>Subsurface_Live_Data!Y161</f>
        <v/>
      </c>
      <c r="I161" s="25">
        <f>Subsurface_Inputs!$C$47-Subsurface_Inputs!$C$43+2*SIN(2*PI()*A161/42)</f>
        <v/>
      </c>
      <c r="J161" s="25" t="n">
        <v>0</v>
      </c>
    </row>
    <row r="162">
      <c r="A162" s="25">
        <f>Subsurface_Live_Data!A162</f>
        <v/>
      </c>
      <c r="B162" s="25">
        <f>Subsurface_Live_Data!K162</f>
        <v/>
      </c>
      <c r="C162" s="25">
        <f>MAX(0,B162-Subsurface_Inputs!$C$44)</f>
        <v/>
      </c>
      <c r="D162" s="25">
        <f>B162+Subsurface_Inputs!$C$44</f>
        <v/>
      </c>
      <c r="E162" s="25">
        <f>B162*Subsurface_Inputs!$C$45</f>
        <v/>
      </c>
      <c r="F162" s="25">
        <f>B162</f>
        <v/>
      </c>
      <c r="G162" s="25">
        <f>B162*Subsurface_Inputs!$C$46</f>
        <v/>
      </c>
      <c r="H162" s="25">
        <f>Subsurface_Live_Data!Y162</f>
        <v/>
      </c>
      <c r="I162" s="25">
        <f>Subsurface_Inputs!$C$47-Subsurface_Inputs!$C$43+2*SIN(2*PI()*A162/42)</f>
        <v/>
      </c>
      <c r="J162" s="25" t="n">
        <v>0</v>
      </c>
    </row>
    <row r="163">
      <c r="A163" s="25">
        <f>Subsurface_Live_Data!A163</f>
        <v/>
      </c>
      <c r="B163" s="25">
        <f>Subsurface_Live_Data!K163</f>
        <v/>
      </c>
      <c r="C163" s="25">
        <f>MAX(0,B163-Subsurface_Inputs!$C$44)</f>
        <v/>
      </c>
      <c r="D163" s="25">
        <f>B163+Subsurface_Inputs!$C$44</f>
        <v/>
      </c>
      <c r="E163" s="25">
        <f>B163*Subsurface_Inputs!$C$45</f>
        <v/>
      </c>
      <c r="F163" s="25">
        <f>B163</f>
        <v/>
      </c>
      <c r="G163" s="25">
        <f>B163*Subsurface_Inputs!$C$46</f>
        <v/>
      </c>
      <c r="H163" s="25">
        <f>Subsurface_Live_Data!Y163</f>
        <v/>
      </c>
      <c r="I163" s="25">
        <f>Subsurface_Inputs!$C$47-Subsurface_Inputs!$C$43+2*SIN(2*PI()*A163/42)</f>
        <v/>
      </c>
      <c r="J163" s="25" t="n">
        <v>0</v>
      </c>
    </row>
    <row r="164">
      <c r="A164" s="25">
        <f>Subsurface_Live_Data!A164</f>
        <v/>
      </c>
      <c r="B164" s="25">
        <f>Subsurface_Live_Data!K164</f>
        <v/>
      </c>
      <c r="C164" s="25">
        <f>MAX(0,B164-Subsurface_Inputs!$C$44)</f>
        <v/>
      </c>
      <c r="D164" s="25">
        <f>B164+Subsurface_Inputs!$C$44</f>
        <v/>
      </c>
      <c r="E164" s="25">
        <f>B164*Subsurface_Inputs!$C$45</f>
        <v/>
      </c>
      <c r="F164" s="25">
        <f>B164</f>
        <v/>
      </c>
      <c r="G164" s="25">
        <f>B164*Subsurface_Inputs!$C$46</f>
        <v/>
      </c>
      <c r="H164" s="25">
        <f>Subsurface_Live_Data!Y164</f>
        <v/>
      </c>
      <c r="I164" s="25">
        <f>Subsurface_Inputs!$C$47-Subsurface_Inputs!$C$43+2*SIN(2*PI()*A164/42)</f>
        <v/>
      </c>
      <c r="J164" s="25" t="n">
        <v>0</v>
      </c>
    </row>
    <row r="165">
      <c r="A165" s="25">
        <f>Subsurface_Live_Data!A165</f>
        <v/>
      </c>
      <c r="B165" s="25">
        <f>Subsurface_Live_Data!K165</f>
        <v/>
      </c>
      <c r="C165" s="25">
        <f>MAX(0,B165-Subsurface_Inputs!$C$44)</f>
        <v/>
      </c>
      <c r="D165" s="25">
        <f>B165+Subsurface_Inputs!$C$44</f>
        <v/>
      </c>
      <c r="E165" s="25">
        <f>B165*Subsurface_Inputs!$C$45</f>
        <v/>
      </c>
      <c r="F165" s="25">
        <f>B165</f>
        <v/>
      </c>
      <c r="G165" s="25">
        <f>B165*Subsurface_Inputs!$C$46</f>
        <v/>
      </c>
      <c r="H165" s="25">
        <f>Subsurface_Live_Data!Y165</f>
        <v/>
      </c>
      <c r="I165" s="25">
        <f>Subsurface_Inputs!$C$47-Subsurface_Inputs!$C$43+2*SIN(2*PI()*A165/42)</f>
        <v/>
      </c>
      <c r="J165" s="25" t="n">
        <v>0</v>
      </c>
    </row>
    <row r="166">
      <c r="A166" s="25">
        <f>Subsurface_Live_Data!A166</f>
        <v/>
      </c>
      <c r="B166" s="25">
        <f>Subsurface_Live_Data!K166</f>
        <v/>
      </c>
      <c r="C166" s="25">
        <f>MAX(0,B166-Subsurface_Inputs!$C$44)</f>
        <v/>
      </c>
      <c r="D166" s="25">
        <f>B166+Subsurface_Inputs!$C$44</f>
        <v/>
      </c>
      <c r="E166" s="25">
        <f>B166*Subsurface_Inputs!$C$45</f>
        <v/>
      </c>
      <c r="F166" s="25">
        <f>B166</f>
        <v/>
      </c>
      <c r="G166" s="25">
        <f>B166*Subsurface_Inputs!$C$46</f>
        <v/>
      </c>
      <c r="H166" s="25">
        <f>Subsurface_Live_Data!Y166</f>
        <v/>
      </c>
      <c r="I166" s="25">
        <f>Subsurface_Inputs!$C$47-Subsurface_Inputs!$C$43+2*SIN(2*PI()*A166/42)</f>
        <v/>
      </c>
      <c r="J166" s="25" t="n">
        <v>0</v>
      </c>
    </row>
    <row r="167">
      <c r="A167" s="25">
        <f>Subsurface_Live_Data!A167</f>
        <v/>
      </c>
      <c r="B167" s="25">
        <f>Subsurface_Live_Data!K167</f>
        <v/>
      </c>
      <c r="C167" s="25">
        <f>MAX(0,B167-Subsurface_Inputs!$C$44)</f>
        <v/>
      </c>
      <c r="D167" s="25">
        <f>B167+Subsurface_Inputs!$C$44</f>
        <v/>
      </c>
      <c r="E167" s="25">
        <f>B167*Subsurface_Inputs!$C$45</f>
        <v/>
      </c>
      <c r="F167" s="25">
        <f>B167</f>
        <v/>
      </c>
      <c r="G167" s="25">
        <f>B167*Subsurface_Inputs!$C$46</f>
        <v/>
      </c>
      <c r="H167" s="25">
        <f>Subsurface_Live_Data!Y167</f>
        <v/>
      </c>
      <c r="I167" s="25">
        <f>Subsurface_Inputs!$C$47-Subsurface_Inputs!$C$43+2*SIN(2*PI()*A167/42)</f>
        <v/>
      </c>
      <c r="J167" s="25" t="n">
        <v>0</v>
      </c>
    </row>
    <row r="168">
      <c r="A168" s="25">
        <f>Subsurface_Live_Data!A168</f>
        <v/>
      </c>
      <c r="B168" s="25">
        <f>Subsurface_Live_Data!K168</f>
        <v/>
      </c>
      <c r="C168" s="25">
        <f>MAX(0,B168-Subsurface_Inputs!$C$44)</f>
        <v/>
      </c>
      <c r="D168" s="25">
        <f>B168+Subsurface_Inputs!$C$44</f>
        <v/>
      </c>
      <c r="E168" s="25">
        <f>B168*Subsurface_Inputs!$C$45</f>
        <v/>
      </c>
      <c r="F168" s="25">
        <f>B168</f>
        <v/>
      </c>
      <c r="G168" s="25">
        <f>B168*Subsurface_Inputs!$C$46</f>
        <v/>
      </c>
      <c r="H168" s="25">
        <f>Subsurface_Live_Data!Y168</f>
        <v/>
      </c>
      <c r="I168" s="25">
        <f>Subsurface_Inputs!$C$47-Subsurface_Inputs!$C$43+2*SIN(2*PI()*A168/42)</f>
        <v/>
      </c>
      <c r="J168" s="25" t="n">
        <v>0</v>
      </c>
    </row>
    <row r="169">
      <c r="A169" s="25">
        <f>Subsurface_Live_Data!A169</f>
        <v/>
      </c>
      <c r="B169" s="25">
        <f>Subsurface_Live_Data!K169</f>
        <v/>
      </c>
      <c r="C169" s="25">
        <f>MAX(0,B169-Subsurface_Inputs!$C$44)</f>
        <v/>
      </c>
      <c r="D169" s="25">
        <f>B169+Subsurface_Inputs!$C$44</f>
        <v/>
      </c>
      <c r="E169" s="25">
        <f>B169*Subsurface_Inputs!$C$45</f>
        <v/>
      </c>
      <c r="F169" s="25">
        <f>B169</f>
        <v/>
      </c>
      <c r="G169" s="25">
        <f>B169*Subsurface_Inputs!$C$46</f>
        <v/>
      </c>
      <c r="H169" s="25">
        <f>Subsurface_Live_Data!Y169</f>
        <v/>
      </c>
      <c r="I169" s="25">
        <f>Subsurface_Inputs!$C$47-Subsurface_Inputs!$C$43+2*SIN(2*PI()*A169/42)</f>
        <v/>
      </c>
      <c r="J169" s="25" t="n">
        <v>0</v>
      </c>
    </row>
    <row r="170">
      <c r="A170" s="25">
        <f>Subsurface_Live_Data!A170</f>
        <v/>
      </c>
      <c r="B170" s="25">
        <f>Subsurface_Live_Data!K170</f>
        <v/>
      </c>
      <c r="C170" s="25">
        <f>MAX(0,B170-Subsurface_Inputs!$C$44)</f>
        <v/>
      </c>
      <c r="D170" s="25">
        <f>B170+Subsurface_Inputs!$C$44</f>
        <v/>
      </c>
      <c r="E170" s="25">
        <f>B170*Subsurface_Inputs!$C$45</f>
        <v/>
      </c>
      <c r="F170" s="25">
        <f>B170</f>
        <v/>
      </c>
      <c r="G170" s="25">
        <f>B170*Subsurface_Inputs!$C$46</f>
        <v/>
      </c>
      <c r="H170" s="25">
        <f>Subsurface_Live_Data!Y170</f>
        <v/>
      </c>
      <c r="I170" s="25">
        <f>Subsurface_Inputs!$C$47-Subsurface_Inputs!$C$43+2*SIN(2*PI()*A170/42)</f>
        <v/>
      </c>
      <c r="J170" s="25" t="n">
        <v>0</v>
      </c>
    </row>
    <row r="171">
      <c r="A171" s="25">
        <f>Subsurface_Live_Data!A171</f>
        <v/>
      </c>
      <c r="B171" s="25">
        <f>Subsurface_Live_Data!K171</f>
        <v/>
      </c>
      <c r="C171" s="25">
        <f>MAX(0,B171-Subsurface_Inputs!$C$44)</f>
        <v/>
      </c>
      <c r="D171" s="25">
        <f>B171+Subsurface_Inputs!$C$44</f>
        <v/>
      </c>
      <c r="E171" s="25">
        <f>B171*Subsurface_Inputs!$C$45</f>
        <v/>
      </c>
      <c r="F171" s="25">
        <f>B171</f>
        <v/>
      </c>
      <c r="G171" s="25">
        <f>B171*Subsurface_Inputs!$C$46</f>
        <v/>
      </c>
      <c r="H171" s="25">
        <f>Subsurface_Live_Data!Y171</f>
        <v/>
      </c>
      <c r="I171" s="25">
        <f>Subsurface_Inputs!$C$47-Subsurface_Inputs!$C$43+2*SIN(2*PI()*A171/42)</f>
        <v/>
      </c>
      <c r="J171" s="25" t="n">
        <v>0</v>
      </c>
    </row>
    <row r="172">
      <c r="A172" s="25">
        <f>Subsurface_Live_Data!A172</f>
        <v/>
      </c>
      <c r="B172" s="25">
        <f>Subsurface_Live_Data!K172</f>
        <v/>
      </c>
      <c r="C172" s="25">
        <f>MAX(0,B172-Subsurface_Inputs!$C$44)</f>
        <v/>
      </c>
      <c r="D172" s="25">
        <f>B172+Subsurface_Inputs!$C$44</f>
        <v/>
      </c>
      <c r="E172" s="25">
        <f>B172*Subsurface_Inputs!$C$45</f>
        <v/>
      </c>
      <c r="F172" s="25">
        <f>B172</f>
        <v/>
      </c>
      <c r="G172" s="25">
        <f>B172*Subsurface_Inputs!$C$46</f>
        <v/>
      </c>
      <c r="H172" s="25">
        <f>Subsurface_Live_Data!Y172</f>
        <v/>
      </c>
      <c r="I172" s="25">
        <f>Subsurface_Inputs!$C$47-Subsurface_Inputs!$C$43+2*SIN(2*PI()*A172/42)</f>
        <v/>
      </c>
      <c r="J172" s="25" t="n">
        <v>0</v>
      </c>
    </row>
    <row r="173">
      <c r="A173" s="25">
        <f>Subsurface_Live_Data!A173</f>
        <v/>
      </c>
      <c r="B173" s="25">
        <f>Subsurface_Live_Data!K173</f>
        <v/>
      </c>
      <c r="C173" s="25">
        <f>MAX(0,B173-Subsurface_Inputs!$C$44)</f>
        <v/>
      </c>
      <c r="D173" s="25">
        <f>B173+Subsurface_Inputs!$C$44</f>
        <v/>
      </c>
      <c r="E173" s="25">
        <f>B173*Subsurface_Inputs!$C$45</f>
        <v/>
      </c>
      <c r="F173" s="25">
        <f>B173</f>
        <v/>
      </c>
      <c r="G173" s="25">
        <f>B173*Subsurface_Inputs!$C$46</f>
        <v/>
      </c>
      <c r="H173" s="25">
        <f>Subsurface_Live_Data!Y173</f>
        <v/>
      </c>
      <c r="I173" s="25">
        <f>Subsurface_Inputs!$C$47-Subsurface_Inputs!$C$43+2*SIN(2*PI()*A173/42)</f>
        <v/>
      </c>
      <c r="J173" s="25" t="n">
        <v>0</v>
      </c>
    </row>
    <row r="174">
      <c r="A174" s="25">
        <f>Subsurface_Live_Data!A174</f>
        <v/>
      </c>
      <c r="B174" s="25">
        <f>Subsurface_Live_Data!K174</f>
        <v/>
      </c>
      <c r="C174" s="25">
        <f>MAX(0,B174-Subsurface_Inputs!$C$44)</f>
        <v/>
      </c>
      <c r="D174" s="25">
        <f>B174+Subsurface_Inputs!$C$44</f>
        <v/>
      </c>
      <c r="E174" s="25">
        <f>B174*Subsurface_Inputs!$C$45</f>
        <v/>
      </c>
      <c r="F174" s="25">
        <f>B174</f>
        <v/>
      </c>
      <c r="G174" s="25">
        <f>B174*Subsurface_Inputs!$C$46</f>
        <v/>
      </c>
      <c r="H174" s="25">
        <f>Subsurface_Live_Data!Y174</f>
        <v/>
      </c>
      <c r="I174" s="25">
        <f>Subsurface_Inputs!$C$47-Subsurface_Inputs!$C$43+2*SIN(2*PI()*A174/42)</f>
        <v/>
      </c>
      <c r="J174" s="25" t="n">
        <v>0</v>
      </c>
    </row>
    <row r="175">
      <c r="A175" s="25">
        <f>Subsurface_Live_Data!A175</f>
        <v/>
      </c>
      <c r="B175" s="25">
        <f>Subsurface_Live_Data!K175</f>
        <v/>
      </c>
      <c r="C175" s="25">
        <f>MAX(0,B175-Subsurface_Inputs!$C$44)</f>
        <v/>
      </c>
      <c r="D175" s="25">
        <f>B175+Subsurface_Inputs!$C$44</f>
        <v/>
      </c>
      <c r="E175" s="25">
        <f>B175*Subsurface_Inputs!$C$45</f>
        <v/>
      </c>
      <c r="F175" s="25">
        <f>B175</f>
        <v/>
      </c>
      <c r="G175" s="25">
        <f>B175*Subsurface_Inputs!$C$46</f>
        <v/>
      </c>
      <c r="H175" s="25">
        <f>Subsurface_Live_Data!Y175</f>
        <v/>
      </c>
      <c r="I175" s="25">
        <f>Subsurface_Inputs!$C$47-Subsurface_Inputs!$C$43+2*SIN(2*PI()*A175/42)</f>
        <v/>
      </c>
      <c r="J175" s="25" t="n">
        <v>0</v>
      </c>
    </row>
    <row r="176">
      <c r="A176" s="25">
        <f>Subsurface_Live_Data!A176</f>
        <v/>
      </c>
      <c r="B176" s="25">
        <f>Subsurface_Live_Data!K176</f>
        <v/>
      </c>
      <c r="C176" s="25">
        <f>MAX(0,B176-Subsurface_Inputs!$C$44)</f>
        <v/>
      </c>
      <c r="D176" s="25">
        <f>B176+Subsurface_Inputs!$C$44</f>
        <v/>
      </c>
      <c r="E176" s="25">
        <f>B176*Subsurface_Inputs!$C$45</f>
        <v/>
      </c>
      <c r="F176" s="25">
        <f>B176</f>
        <v/>
      </c>
      <c r="G176" s="25">
        <f>B176*Subsurface_Inputs!$C$46</f>
        <v/>
      </c>
      <c r="H176" s="25">
        <f>Subsurface_Live_Data!Y176</f>
        <v/>
      </c>
      <c r="I176" s="25">
        <f>Subsurface_Inputs!$C$47-Subsurface_Inputs!$C$43+2*SIN(2*PI()*A176/42)</f>
        <v/>
      </c>
      <c r="J176" s="25" t="n">
        <v>0</v>
      </c>
    </row>
    <row r="177">
      <c r="A177" s="25">
        <f>Subsurface_Live_Data!A177</f>
        <v/>
      </c>
      <c r="B177" s="25">
        <f>Subsurface_Live_Data!K177</f>
        <v/>
      </c>
      <c r="C177" s="25">
        <f>MAX(0,B177-Subsurface_Inputs!$C$44)</f>
        <v/>
      </c>
      <c r="D177" s="25">
        <f>B177+Subsurface_Inputs!$C$44</f>
        <v/>
      </c>
      <c r="E177" s="25">
        <f>B177*Subsurface_Inputs!$C$45</f>
        <v/>
      </c>
      <c r="F177" s="25">
        <f>B177</f>
        <v/>
      </c>
      <c r="G177" s="25">
        <f>B177*Subsurface_Inputs!$C$46</f>
        <v/>
      </c>
      <c r="H177" s="25">
        <f>Subsurface_Live_Data!Y177</f>
        <v/>
      </c>
      <c r="I177" s="25">
        <f>Subsurface_Inputs!$C$47-Subsurface_Inputs!$C$43+2*SIN(2*PI()*A177/42)</f>
        <v/>
      </c>
      <c r="J177" s="25" t="n">
        <v>0</v>
      </c>
    </row>
    <row r="178">
      <c r="A178" s="25">
        <f>Subsurface_Live_Data!A178</f>
        <v/>
      </c>
      <c r="B178" s="25">
        <f>Subsurface_Live_Data!K178</f>
        <v/>
      </c>
      <c r="C178" s="25">
        <f>MAX(0,B178-Subsurface_Inputs!$C$44)</f>
        <v/>
      </c>
      <c r="D178" s="25">
        <f>B178+Subsurface_Inputs!$C$44</f>
        <v/>
      </c>
      <c r="E178" s="25">
        <f>B178*Subsurface_Inputs!$C$45</f>
        <v/>
      </c>
      <c r="F178" s="25">
        <f>B178</f>
        <v/>
      </c>
      <c r="G178" s="25">
        <f>B178*Subsurface_Inputs!$C$46</f>
        <v/>
      </c>
      <c r="H178" s="25">
        <f>Subsurface_Live_Data!Y178</f>
        <v/>
      </c>
      <c r="I178" s="25">
        <f>Subsurface_Inputs!$C$47-Subsurface_Inputs!$C$43+2*SIN(2*PI()*A178/42)</f>
        <v/>
      </c>
      <c r="J178" s="25" t="n">
        <v>0</v>
      </c>
    </row>
    <row r="179">
      <c r="A179" s="25">
        <f>Subsurface_Live_Data!A179</f>
        <v/>
      </c>
      <c r="B179" s="25">
        <f>Subsurface_Live_Data!K179</f>
        <v/>
      </c>
      <c r="C179" s="25">
        <f>MAX(0,B179-Subsurface_Inputs!$C$44)</f>
        <v/>
      </c>
      <c r="D179" s="25">
        <f>B179+Subsurface_Inputs!$C$44</f>
        <v/>
      </c>
      <c r="E179" s="25">
        <f>B179*Subsurface_Inputs!$C$45</f>
        <v/>
      </c>
      <c r="F179" s="25">
        <f>B179</f>
        <v/>
      </c>
      <c r="G179" s="25">
        <f>B179*Subsurface_Inputs!$C$46</f>
        <v/>
      </c>
      <c r="H179" s="25">
        <f>Subsurface_Live_Data!Y179</f>
        <v/>
      </c>
      <c r="I179" s="25">
        <f>Subsurface_Inputs!$C$47-Subsurface_Inputs!$C$43+2*SIN(2*PI()*A179/42)</f>
        <v/>
      </c>
      <c r="J179" s="25" t="n">
        <v>0</v>
      </c>
    </row>
    <row r="180">
      <c r="A180" s="25">
        <f>Subsurface_Live_Data!A180</f>
        <v/>
      </c>
      <c r="B180" s="25">
        <f>Subsurface_Live_Data!K180</f>
        <v/>
      </c>
      <c r="C180" s="25">
        <f>MAX(0,B180-Subsurface_Inputs!$C$44)</f>
        <v/>
      </c>
      <c r="D180" s="25">
        <f>B180+Subsurface_Inputs!$C$44</f>
        <v/>
      </c>
      <c r="E180" s="25">
        <f>B180*Subsurface_Inputs!$C$45</f>
        <v/>
      </c>
      <c r="F180" s="25">
        <f>B180</f>
        <v/>
      </c>
      <c r="G180" s="25">
        <f>B180*Subsurface_Inputs!$C$46</f>
        <v/>
      </c>
      <c r="H180" s="25">
        <f>Subsurface_Live_Data!Y180</f>
        <v/>
      </c>
      <c r="I180" s="25">
        <f>Subsurface_Inputs!$C$47-Subsurface_Inputs!$C$43+2*SIN(2*PI()*A180/42)</f>
        <v/>
      </c>
      <c r="J180" s="25" t="n">
        <v>0</v>
      </c>
    </row>
    <row r="181">
      <c r="A181" s="25">
        <f>Subsurface_Live_Data!A181</f>
        <v/>
      </c>
      <c r="B181" s="25">
        <f>Subsurface_Live_Data!K181</f>
        <v/>
      </c>
      <c r="C181" s="25">
        <f>MAX(0,B181-Subsurface_Inputs!$C$44)</f>
        <v/>
      </c>
      <c r="D181" s="25">
        <f>B181+Subsurface_Inputs!$C$44</f>
        <v/>
      </c>
      <c r="E181" s="25">
        <f>B181*Subsurface_Inputs!$C$45</f>
        <v/>
      </c>
      <c r="F181" s="25">
        <f>B181</f>
        <v/>
      </c>
      <c r="G181" s="25">
        <f>B181*Subsurface_Inputs!$C$46</f>
        <v/>
      </c>
      <c r="H181" s="25">
        <f>Subsurface_Live_Data!Y181</f>
        <v/>
      </c>
      <c r="I181" s="25">
        <f>Subsurface_Inputs!$C$47-Subsurface_Inputs!$C$43+2*SIN(2*PI()*A181/42)</f>
        <v/>
      </c>
      <c r="J181" s="25" t="n">
        <v>0</v>
      </c>
    </row>
    <row r="182">
      <c r="A182" s="25">
        <f>Subsurface_Live_Data!A182</f>
        <v/>
      </c>
      <c r="B182" s="25">
        <f>Subsurface_Live_Data!K182</f>
        <v/>
      </c>
      <c r="C182" s="25">
        <f>MAX(0,B182-Subsurface_Inputs!$C$44)</f>
        <v/>
      </c>
      <c r="D182" s="25">
        <f>B182+Subsurface_Inputs!$C$44</f>
        <v/>
      </c>
      <c r="E182" s="25">
        <f>B182*Subsurface_Inputs!$C$45</f>
        <v/>
      </c>
      <c r="F182" s="25">
        <f>B182</f>
        <v/>
      </c>
      <c r="G182" s="25">
        <f>B182*Subsurface_Inputs!$C$46</f>
        <v/>
      </c>
      <c r="H182" s="25">
        <f>Subsurface_Live_Data!Y182</f>
        <v/>
      </c>
      <c r="I182" s="25">
        <f>Subsurface_Inputs!$C$47-Subsurface_Inputs!$C$43+2*SIN(2*PI()*A182/42)</f>
        <v/>
      </c>
      <c r="J182" s="25" t="n">
        <v>0</v>
      </c>
    </row>
    <row r="183">
      <c r="A183" s="25">
        <f>Subsurface_Live_Data!A183</f>
        <v/>
      </c>
      <c r="B183" s="25">
        <f>Subsurface_Live_Data!K183</f>
        <v/>
      </c>
      <c r="C183" s="25">
        <f>MAX(0,B183-Subsurface_Inputs!$C$44)</f>
        <v/>
      </c>
      <c r="D183" s="25">
        <f>B183+Subsurface_Inputs!$C$44</f>
        <v/>
      </c>
      <c r="E183" s="25">
        <f>B183*Subsurface_Inputs!$C$45</f>
        <v/>
      </c>
      <c r="F183" s="25">
        <f>B183</f>
        <v/>
      </c>
      <c r="G183" s="25">
        <f>B183*Subsurface_Inputs!$C$46</f>
        <v/>
      </c>
      <c r="H183" s="25">
        <f>Subsurface_Live_Data!Y183</f>
        <v/>
      </c>
      <c r="I183" s="25">
        <f>Subsurface_Inputs!$C$47-Subsurface_Inputs!$C$43+2*SIN(2*PI()*A183/42)</f>
        <v/>
      </c>
      <c r="J183" s="25" t="n">
        <v>0</v>
      </c>
    </row>
    <row r="184">
      <c r="A184" s="25">
        <f>Subsurface_Live_Data!A184</f>
        <v/>
      </c>
      <c r="B184" s="25">
        <f>Subsurface_Live_Data!K184</f>
        <v/>
      </c>
      <c r="C184" s="25">
        <f>MAX(0,B184-Subsurface_Inputs!$C$44)</f>
        <v/>
      </c>
      <c r="D184" s="25">
        <f>B184+Subsurface_Inputs!$C$44</f>
        <v/>
      </c>
      <c r="E184" s="25">
        <f>B184*Subsurface_Inputs!$C$45</f>
        <v/>
      </c>
      <c r="F184" s="25">
        <f>B184</f>
        <v/>
      </c>
      <c r="G184" s="25">
        <f>B184*Subsurface_Inputs!$C$46</f>
        <v/>
      </c>
      <c r="H184" s="25">
        <f>Subsurface_Live_Data!Y184</f>
        <v/>
      </c>
      <c r="I184" s="25">
        <f>Subsurface_Inputs!$C$47-Subsurface_Inputs!$C$43+2*SIN(2*PI()*A184/42)</f>
        <v/>
      </c>
      <c r="J184" s="25" t="n">
        <v>0</v>
      </c>
    </row>
    <row r="185">
      <c r="A185" s="25">
        <f>Subsurface_Live_Data!A185</f>
        <v/>
      </c>
      <c r="B185" s="25">
        <f>Subsurface_Live_Data!K185</f>
        <v/>
      </c>
      <c r="C185" s="25">
        <f>MAX(0,B185-Subsurface_Inputs!$C$44)</f>
        <v/>
      </c>
      <c r="D185" s="25">
        <f>B185+Subsurface_Inputs!$C$44</f>
        <v/>
      </c>
      <c r="E185" s="25">
        <f>B185*Subsurface_Inputs!$C$45</f>
        <v/>
      </c>
      <c r="F185" s="25">
        <f>B185</f>
        <v/>
      </c>
      <c r="G185" s="25">
        <f>B185*Subsurface_Inputs!$C$46</f>
        <v/>
      </c>
      <c r="H185" s="25">
        <f>Subsurface_Live_Data!Y185</f>
        <v/>
      </c>
      <c r="I185" s="25">
        <f>Subsurface_Inputs!$C$47-Subsurface_Inputs!$C$43+2*SIN(2*PI()*A185/42)</f>
        <v/>
      </c>
      <c r="J185" s="25" t="n">
        <v>0</v>
      </c>
    </row>
    <row r="186">
      <c r="A186" s="25">
        <f>Subsurface_Live_Data!A186</f>
        <v/>
      </c>
      <c r="B186" s="25">
        <f>Subsurface_Live_Data!K186</f>
        <v/>
      </c>
      <c r="C186" s="25">
        <f>MAX(0,B186-Subsurface_Inputs!$C$44)</f>
        <v/>
      </c>
      <c r="D186" s="25">
        <f>B186+Subsurface_Inputs!$C$44</f>
        <v/>
      </c>
      <c r="E186" s="25">
        <f>B186*Subsurface_Inputs!$C$45</f>
        <v/>
      </c>
      <c r="F186" s="25">
        <f>B186</f>
        <v/>
      </c>
      <c r="G186" s="25">
        <f>B186*Subsurface_Inputs!$C$46</f>
        <v/>
      </c>
      <c r="H186" s="25">
        <f>Subsurface_Live_Data!Y186</f>
        <v/>
      </c>
      <c r="I186" s="25">
        <f>Subsurface_Inputs!$C$47-Subsurface_Inputs!$C$43+2*SIN(2*PI()*A186/42)</f>
        <v/>
      </c>
      <c r="J186" s="25" t="n">
        <v>0</v>
      </c>
    </row>
    <row r="187">
      <c r="A187" s="25">
        <f>Subsurface_Live_Data!A187</f>
        <v/>
      </c>
      <c r="B187" s="25">
        <f>Subsurface_Live_Data!K187</f>
        <v/>
      </c>
      <c r="C187" s="25">
        <f>MAX(0,B187-Subsurface_Inputs!$C$44)</f>
        <v/>
      </c>
      <c r="D187" s="25">
        <f>B187+Subsurface_Inputs!$C$44</f>
        <v/>
      </c>
      <c r="E187" s="25">
        <f>B187*Subsurface_Inputs!$C$45</f>
        <v/>
      </c>
      <c r="F187" s="25">
        <f>B187</f>
        <v/>
      </c>
      <c r="G187" s="25">
        <f>B187*Subsurface_Inputs!$C$46</f>
        <v/>
      </c>
      <c r="H187" s="25">
        <f>Subsurface_Live_Data!Y187</f>
        <v/>
      </c>
      <c r="I187" s="25">
        <f>Subsurface_Inputs!$C$47-Subsurface_Inputs!$C$43+2*SIN(2*PI()*A187/42)</f>
        <v/>
      </c>
      <c r="J187" s="25" t="n">
        <v>0</v>
      </c>
    </row>
    <row r="188">
      <c r="A188" s="25">
        <f>Subsurface_Live_Data!A188</f>
        <v/>
      </c>
      <c r="B188" s="25">
        <f>Subsurface_Live_Data!K188</f>
        <v/>
      </c>
      <c r="C188" s="25">
        <f>MAX(0,B188-Subsurface_Inputs!$C$44)</f>
        <v/>
      </c>
      <c r="D188" s="25">
        <f>B188+Subsurface_Inputs!$C$44</f>
        <v/>
      </c>
      <c r="E188" s="25">
        <f>B188*Subsurface_Inputs!$C$45</f>
        <v/>
      </c>
      <c r="F188" s="25">
        <f>B188</f>
        <v/>
      </c>
      <c r="G188" s="25">
        <f>B188*Subsurface_Inputs!$C$46</f>
        <v/>
      </c>
      <c r="H188" s="25">
        <f>Subsurface_Live_Data!Y188</f>
        <v/>
      </c>
      <c r="I188" s="25">
        <f>Subsurface_Inputs!$C$47-Subsurface_Inputs!$C$43+2*SIN(2*PI()*A188/42)</f>
        <v/>
      </c>
      <c r="J188" s="25" t="n">
        <v>0</v>
      </c>
    </row>
    <row r="189">
      <c r="A189" s="25">
        <f>Subsurface_Live_Data!A189</f>
        <v/>
      </c>
      <c r="B189" s="25">
        <f>Subsurface_Live_Data!K189</f>
        <v/>
      </c>
      <c r="C189" s="25">
        <f>MAX(0,B189-Subsurface_Inputs!$C$44)</f>
        <v/>
      </c>
      <c r="D189" s="25">
        <f>B189+Subsurface_Inputs!$C$44</f>
        <v/>
      </c>
      <c r="E189" s="25">
        <f>B189*Subsurface_Inputs!$C$45</f>
        <v/>
      </c>
      <c r="F189" s="25">
        <f>B189</f>
        <v/>
      </c>
      <c r="G189" s="25">
        <f>B189*Subsurface_Inputs!$C$46</f>
        <v/>
      </c>
      <c r="H189" s="25">
        <f>Subsurface_Live_Data!Y189</f>
        <v/>
      </c>
      <c r="I189" s="25">
        <f>Subsurface_Inputs!$C$47-Subsurface_Inputs!$C$43+2*SIN(2*PI()*A189/42)</f>
        <v/>
      </c>
      <c r="J189" s="25" t="n">
        <v>0</v>
      </c>
    </row>
    <row r="190">
      <c r="A190" s="25">
        <f>Subsurface_Live_Data!A190</f>
        <v/>
      </c>
      <c r="B190" s="25">
        <f>Subsurface_Live_Data!K190</f>
        <v/>
      </c>
      <c r="C190" s="25">
        <f>MAX(0,B190-Subsurface_Inputs!$C$44)</f>
        <v/>
      </c>
      <c r="D190" s="25">
        <f>B190+Subsurface_Inputs!$C$44</f>
        <v/>
      </c>
      <c r="E190" s="25">
        <f>B190*Subsurface_Inputs!$C$45</f>
        <v/>
      </c>
      <c r="F190" s="25">
        <f>B190</f>
        <v/>
      </c>
      <c r="G190" s="25">
        <f>B190*Subsurface_Inputs!$C$46</f>
        <v/>
      </c>
      <c r="H190" s="25">
        <f>Subsurface_Live_Data!Y190</f>
        <v/>
      </c>
      <c r="I190" s="25">
        <f>Subsurface_Inputs!$C$47-Subsurface_Inputs!$C$43+2*SIN(2*PI()*A190/42)</f>
        <v/>
      </c>
      <c r="J190" s="25" t="n">
        <v>0</v>
      </c>
    </row>
    <row r="191">
      <c r="A191" s="25">
        <f>Subsurface_Live_Data!A191</f>
        <v/>
      </c>
      <c r="B191" s="25">
        <f>Subsurface_Live_Data!K191</f>
        <v/>
      </c>
      <c r="C191" s="25">
        <f>MAX(0,B191-Subsurface_Inputs!$C$44)</f>
        <v/>
      </c>
      <c r="D191" s="25">
        <f>B191+Subsurface_Inputs!$C$44</f>
        <v/>
      </c>
      <c r="E191" s="25">
        <f>B191*Subsurface_Inputs!$C$45</f>
        <v/>
      </c>
      <c r="F191" s="25">
        <f>B191</f>
        <v/>
      </c>
      <c r="G191" s="25">
        <f>B191*Subsurface_Inputs!$C$46</f>
        <v/>
      </c>
      <c r="H191" s="25">
        <f>Subsurface_Live_Data!Y191</f>
        <v/>
      </c>
      <c r="I191" s="25">
        <f>Subsurface_Inputs!$C$47-Subsurface_Inputs!$C$43+2*SIN(2*PI()*A191/42)</f>
        <v/>
      </c>
      <c r="J191" s="25" t="n">
        <v>0</v>
      </c>
    </row>
    <row r="192">
      <c r="A192" s="25">
        <f>Subsurface_Live_Data!A192</f>
        <v/>
      </c>
      <c r="B192" s="25">
        <f>Subsurface_Live_Data!K192</f>
        <v/>
      </c>
      <c r="C192" s="25">
        <f>MAX(0,B192-Subsurface_Inputs!$C$44)</f>
        <v/>
      </c>
      <c r="D192" s="25">
        <f>B192+Subsurface_Inputs!$C$44</f>
        <v/>
      </c>
      <c r="E192" s="25">
        <f>B192*Subsurface_Inputs!$C$45</f>
        <v/>
      </c>
      <c r="F192" s="25">
        <f>B192</f>
        <v/>
      </c>
      <c r="G192" s="25">
        <f>B192*Subsurface_Inputs!$C$46</f>
        <v/>
      </c>
      <c r="H192" s="25">
        <f>Subsurface_Live_Data!Y192</f>
        <v/>
      </c>
      <c r="I192" s="25">
        <f>Subsurface_Inputs!$C$47-Subsurface_Inputs!$C$43+2*SIN(2*PI()*A192/42)</f>
        <v/>
      </c>
      <c r="J192" s="25" t="n">
        <v>0</v>
      </c>
    </row>
    <row r="193">
      <c r="A193" s="25">
        <f>Subsurface_Live_Data!A193</f>
        <v/>
      </c>
      <c r="B193" s="25">
        <f>Subsurface_Live_Data!K193</f>
        <v/>
      </c>
      <c r="C193" s="25">
        <f>MAX(0,B193-Subsurface_Inputs!$C$44)</f>
        <v/>
      </c>
      <c r="D193" s="25">
        <f>B193+Subsurface_Inputs!$C$44</f>
        <v/>
      </c>
      <c r="E193" s="25">
        <f>B193*Subsurface_Inputs!$C$45</f>
        <v/>
      </c>
      <c r="F193" s="25">
        <f>B193</f>
        <v/>
      </c>
      <c r="G193" s="25">
        <f>B193*Subsurface_Inputs!$C$46</f>
        <v/>
      </c>
      <c r="H193" s="25">
        <f>Subsurface_Live_Data!Y193</f>
        <v/>
      </c>
      <c r="I193" s="25">
        <f>Subsurface_Inputs!$C$47-Subsurface_Inputs!$C$43+2*SIN(2*PI()*A193/42)</f>
        <v/>
      </c>
      <c r="J193" s="25" t="n">
        <v>0</v>
      </c>
    </row>
    <row r="194">
      <c r="A194" s="25">
        <f>Subsurface_Live_Data!A194</f>
        <v/>
      </c>
      <c r="B194" s="25">
        <f>Subsurface_Live_Data!K194</f>
        <v/>
      </c>
      <c r="C194" s="25">
        <f>MAX(0,B194-Subsurface_Inputs!$C$44)</f>
        <v/>
      </c>
      <c r="D194" s="25">
        <f>B194+Subsurface_Inputs!$C$44</f>
        <v/>
      </c>
      <c r="E194" s="25">
        <f>B194*Subsurface_Inputs!$C$45</f>
        <v/>
      </c>
      <c r="F194" s="25">
        <f>B194</f>
        <v/>
      </c>
      <c r="G194" s="25">
        <f>B194*Subsurface_Inputs!$C$46</f>
        <v/>
      </c>
      <c r="H194" s="25">
        <f>Subsurface_Live_Data!Y194</f>
        <v/>
      </c>
      <c r="I194" s="25">
        <f>Subsurface_Inputs!$C$47-Subsurface_Inputs!$C$43+2*SIN(2*PI()*A194/42)</f>
        <v/>
      </c>
      <c r="J194" s="25" t="n">
        <v>0</v>
      </c>
    </row>
    <row r="195">
      <c r="A195" s="25">
        <f>Subsurface_Live_Data!A195</f>
        <v/>
      </c>
      <c r="B195" s="25">
        <f>Subsurface_Live_Data!K195</f>
        <v/>
      </c>
      <c r="C195" s="25">
        <f>MAX(0,B195-Subsurface_Inputs!$C$44)</f>
        <v/>
      </c>
      <c r="D195" s="25">
        <f>B195+Subsurface_Inputs!$C$44</f>
        <v/>
      </c>
      <c r="E195" s="25">
        <f>B195*Subsurface_Inputs!$C$45</f>
        <v/>
      </c>
      <c r="F195" s="25">
        <f>B195</f>
        <v/>
      </c>
      <c r="G195" s="25">
        <f>B195*Subsurface_Inputs!$C$46</f>
        <v/>
      </c>
      <c r="H195" s="25">
        <f>Subsurface_Live_Data!Y195</f>
        <v/>
      </c>
      <c r="I195" s="25">
        <f>Subsurface_Inputs!$C$47-Subsurface_Inputs!$C$43+2*SIN(2*PI()*A195/42)</f>
        <v/>
      </c>
      <c r="J195" s="25" t="n">
        <v>0</v>
      </c>
    </row>
    <row r="196">
      <c r="A196" s="25">
        <f>Subsurface_Live_Data!A196</f>
        <v/>
      </c>
      <c r="B196" s="25">
        <f>Subsurface_Live_Data!K196</f>
        <v/>
      </c>
      <c r="C196" s="25">
        <f>MAX(0,B196-Subsurface_Inputs!$C$44)</f>
        <v/>
      </c>
      <c r="D196" s="25">
        <f>B196+Subsurface_Inputs!$C$44</f>
        <v/>
      </c>
      <c r="E196" s="25">
        <f>B196*Subsurface_Inputs!$C$45</f>
        <v/>
      </c>
      <c r="F196" s="25">
        <f>B196</f>
        <v/>
      </c>
      <c r="G196" s="25">
        <f>B196*Subsurface_Inputs!$C$46</f>
        <v/>
      </c>
      <c r="H196" s="25">
        <f>Subsurface_Live_Data!Y196</f>
        <v/>
      </c>
      <c r="I196" s="25">
        <f>Subsurface_Inputs!$C$47-Subsurface_Inputs!$C$43+2*SIN(2*PI()*A196/42)</f>
        <v/>
      </c>
      <c r="J196" s="25" t="n">
        <v>0</v>
      </c>
    </row>
    <row r="197">
      <c r="A197" s="25">
        <f>Subsurface_Live_Data!A197</f>
        <v/>
      </c>
      <c r="B197" s="25">
        <f>Subsurface_Live_Data!K197</f>
        <v/>
      </c>
      <c r="C197" s="25">
        <f>MAX(0,B197-Subsurface_Inputs!$C$44)</f>
        <v/>
      </c>
      <c r="D197" s="25">
        <f>B197+Subsurface_Inputs!$C$44</f>
        <v/>
      </c>
      <c r="E197" s="25">
        <f>B197*Subsurface_Inputs!$C$45</f>
        <v/>
      </c>
      <c r="F197" s="25">
        <f>B197</f>
        <v/>
      </c>
      <c r="G197" s="25">
        <f>B197*Subsurface_Inputs!$C$46</f>
        <v/>
      </c>
      <c r="H197" s="25">
        <f>Subsurface_Live_Data!Y197</f>
        <v/>
      </c>
      <c r="I197" s="25">
        <f>Subsurface_Inputs!$C$47-Subsurface_Inputs!$C$43+2*SIN(2*PI()*A197/42)</f>
        <v/>
      </c>
      <c r="J197" s="25" t="n">
        <v>0</v>
      </c>
    </row>
    <row r="198">
      <c r="A198" s="25">
        <f>Subsurface_Live_Data!A198</f>
        <v/>
      </c>
      <c r="B198" s="25">
        <f>Subsurface_Live_Data!K198</f>
        <v/>
      </c>
      <c r="C198" s="25">
        <f>MAX(0,B198-Subsurface_Inputs!$C$44)</f>
        <v/>
      </c>
      <c r="D198" s="25">
        <f>B198+Subsurface_Inputs!$C$44</f>
        <v/>
      </c>
      <c r="E198" s="25">
        <f>B198*Subsurface_Inputs!$C$45</f>
        <v/>
      </c>
      <c r="F198" s="25">
        <f>B198</f>
        <v/>
      </c>
      <c r="G198" s="25">
        <f>B198*Subsurface_Inputs!$C$46</f>
        <v/>
      </c>
      <c r="H198" s="25">
        <f>Subsurface_Live_Data!Y198</f>
        <v/>
      </c>
      <c r="I198" s="25">
        <f>Subsurface_Inputs!$C$47-Subsurface_Inputs!$C$43+2*SIN(2*PI()*A198/42)</f>
        <v/>
      </c>
      <c r="J198" s="25" t="n">
        <v>0</v>
      </c>
    </row>
    <row r="199">
      <c r="A199" s="25">
        <f>Subsurface_Live_Data!A199</f>
        <v/>
      </c>
      <c r="B199" s="25">
        <f>Subsurface_Live_Data!K199</f>
        <v/>
      </c>
      <c r="C199" s="25">
        <f>MAX(0,B199-Subsurface_Inputs!$C$44)</f>
        <v/>
      </c>
      <c r="D199" s="25">
        <f>B199+Subsurface_Inputs!$C$44</f>
        <v/>
      </c>
      <c r="E199" s="25">
        <f>B199*Subsurface_Inputs!$C$45</f>
        <v/>
      </c>
      <c r="F199" s="25">
        <f>B199</f>
        <v/>
      </c>
      <c r="G199" s="25">
        <f>B199*Subsurface_Inputs!$C$46</f>
        <v/>
      </c>
      <c r="H199" s="25">
        <f>Subsurface_Live_Data!Y199</f>
        <v/>
      </c>
      <c r="I199" s="25">
        <f>Subsurface_Inputs!$C$47-Subsurface_Inputs!$C$43+2*SIN(2*PI()*A199/42)</f>
        <v/>
      </c>
      <c r="J199" s="25" t="n">
        <v>0</v>
      </c>
    </row>
    <row r="200">
      <c r="A200" s="25">
        <f>Subsurface_Live_Data!A200</f>
        <v/>
      </c>
      <c r="B200" s="25">
        <f>Subsurface_Live_Data!K200</f>
        <v/>
      </c>
      <c r="C200" s="25">
        <f>MAX(0,B200-Subsurface_Inputs!$C$44)</f>
        <v/>
      </c>
      <c r="D200" s="25">
        <f>B200+Subsurface_Inputs!$C$44</f>
        <v/>
      </c>
      <c r="E200" s="25">
        <f>B200*Subsurface_Inputs!$C$45</f>
        <v/>
      </c>
      <c r="F200" s="25">
        <f>B200</f>
        <v/>
      </c>
      <c r="G200" s="25">
        <f>B200*Subsurface_Inputs!$C$46</f>
        <v/>
      </c>
      <c r="H200" s="25">
        <f>Subsurface_Live_Data!Y200</f>
        <v/>
      </c>
      <c r="I200" s="25">
        <f>Subsurface_Inputs!$C$47-Subsurface_Inputs!$C$43+2*SIN(2*PI()*A200/42)</f>
        <v/>
      </c>
      <c r="J200" s="25" t="n">
        <v>0</v>
      </c>
    </row>
    <row r="201">
      <c r="A201" s="25">
        <f>Subsurface_Live_Data!A201</f>
        <v/>
      </c>
      <c r="B201" s="25">
        <f>Subsurface_Live_Data!K201</f>
        <v/>
      </c>
      <c r="C201" s="25">
        <f>MAX(0,B201-Subsurface_Inputs!$C$44)</f>
        <v/>
      </c>
      <c r="D201" s="25">
        <f>B201+Subsurface_Inputs!$C$44</f>
        <v/>
      </c>
      <c r="E201" s="25">
        <f>B201*Subsurface_Inputs!$C$45</f>
        <v/>
      </c>
      <c r="F201" s="25">
        <f>B201</f>
        <v/>
      </c>
      <c r="G201" s="25">
        <f>B201*Subsurface_Inputs!$C$46</f>
        <v/>
      </c>
      <c r="H201" s="25">
        <f>Subsurface_Live_Data!Y201</f>
        <v/>
      </c>
      <c r="I201" s="25">
        <f>Subsurface_Inputs!$C$47-Subsurface_Inputs!$C$43+2*SIN(2*PI()*A201/42)</f>
        <v/>
      </c>
      <c r="J201" s="25" t="n">
        <v>0</v>
      </c>
    </row>
    <row r="202">
      <c r="A202" s="25">
        <f>Subsurface_Live_Data!A202</f>
        <v/>
      </c>
      <c r="B202" s="25">
        <f>Subsurface_Live_Data!K202</f>
        <v/>
      </c>
      <c r="C202" s="25">
        <f>MAX(0,B202-Subsurface_Inputs!$C$44)</f>
        <v/>
      </c>
      <c r="D202" s="25">
        <f>B202+Subsurface_Inputs!$C$44</f>
        <v/>
      </c>
      <c r="E202" s="25">
        <f>B202*Subsurface_Inputs!$C$45</f>
        <v/>
      </c>
      <c r="F202" s="25">
        <f>B202</f>
        <v/>
      </c>
      <c r="G202" s="25">
        <f>B202*Subsurface_Inputs!$C$46</f>
        <v/>
      </c>
      <c r="H202" s="25">
        <f>Subsurface_Live_Data!Y202</f>
        <v/>
      </c>
      <c r="I202" s="25">
        <f>Subsurface_Inputs!$C$47-Subsurface_Inputs!$C$43+2*SIN(2*PI()*A202/42)</f>
        <v/>
      </c>
      <c r="J202" s="25" t="n">
        <v>0</v>
      </c>
    </row>
    <row r="203">
      <c r="A203" s="25">
        <f>Subsurface_Live_Data!A203</f>
        <v/>
      </c>
      <c r="B203" s="25">
        <f>Subsurface_Live_Data!K203</f>
        <v/>
      </c>
      <c r="C203" s="25">
        <f>MAX(0,B203-Subsurface_Inputs!$C$44)</f>
        <v/>
      </c>
      <c r="D203" s="25">
        <f>B203+Subsurface_Inputs!$C$44</f>
        <v/>
      </c>
      <c r="E203" s="25">
        <f>B203*Subsurface_Inputs!$C$45</f>
        <v/>
      </c>
      <c r="F203" s="25">
        <f>B203</f>
        <v/>
      </c>
      <c r="G203" s="25">
        <f>B203*Subsurface_Inputs!$C$46</f>
        <v/>
      </c>
      <c r="H203" s="25">
        <f>Subsurface_Live_Data!Y203</f>
        <v/>
      </c>
      <c r="I203" s="25">
        <f>Subsurface_Inputs!$C$47-Subsurface_Inputs!$C$43+2*SIN(2*PI()*A203/42)</f>
        <v/>
      </c>
      <c r="J203" s="25" t="n">
        <v>0</v>
      </c>
    </row>
    <row r="204">
      <c r="A204" s="25">
        <f>Subsurface_Live_Data!A204</f>
        <v/>
      </c>
      <c r="B204" s="25">
        <f>Subsurface_Live_Data!K204</f>
        <v/>
      </c>
      <c r="C204" s="25">
        <f>MAX(0,B204-Subsurface_Inputs!$C$44)</f>
        <v/>
      </c>
      <c r="D204" s="25">
        <f>B204+Subsurface_Inputs!$C$44</f>
        <v/>
      </c>
      <c r="E204" s="25">
        <f>B204*Subsurface_Inputs!$C$45</f>
        <v/>
      </c>
      <c r="F204" s="25">
        <f>B204</f>
        <v/>
      </c>
      <c r="G204" s="25">
        <f>B204*Subsurface_Inputs!$C$46</f>
        <v/>
      </c>
      <c r="H204" s="25">
        <f>Subsurface_Live_Data!Y204</f>
        <v/>
      </c>
      <c r="I204" s="25">
        <f>Subsurface_Inputs!$C$47-Subsurface_Inputs!$C$43+2*SIN(2*PI()*A204/42)</f>
        <v/>
      </c>
      <c r="J204" s="25" t="n">
        <v>0</v>
      </c>
    </row>
    <row r="205">
      <c r="A205" s="25">
        <f>Subsurface_Live_Data!A205</f>
        <v/>
      </c>
      <c r="B205" s="25">
        <f>Subsurface_Live_Data!K205</f>
        <v/>
      </c>
      <c r="C205" s="25">
        <f>MAX(0,B205-Subsurface_Inputs!$C$44)</f>
        <v/>
      </c>
      <c r="D205" s="25">
        <f>B205+Subsurface_Inputs!$C$44</f>
        <v/>
      </c>
      <c r="E205" s="25">
        <f>B205*Subsurface_Inputs!$C$45</f>
        <v/>
      </c>
      <c r="F205" s="25">
        <f>B205</f>
        <v/>
      </c>
      <c r="G205" s="25">
        <f>B205*Subsurface_Inputs!$C$46</f>
        <v/>
      </c>
      <c r="H205" s="25">
        <f>Subsurface_Live_Data!Y205</f>
        <v/>
      </c>
      <c r="I205" s="25">
        <f>Subsurface_Inputs!$C$47-Subsurface_Inputs!$C$43+2*SIN(2*PI()*A205/42)</f>
        <v/>
      </c>
      <c r="J205" s="25" t="n">
        <v>0</v>
      </c>
    </row>
    <row r="206">
      <c r="A206" s="25">
        <f>Subsurface_Live_Data!A206</f>
        <v/>
      </c>
      <c r="B206" s="25">
        <f>Subsurface_Live_Data!K206</f>
        <v/>
      </c>
      <c r="C206" s="25">
        <f>MAX(0,B206-Subsurface_Inputs!$C$44)</f>
        <v/>
      </c>
      <c r="D206" s="25">
        <f>B206+Subsurface_Inputs!$C$44</f>
        <v/>
      </c>
      <c r="E206" s="25">
        <f>B206*Subsurface_Inputs!$C$45</f>
        <v/>
      </c>
      <c r="F206" s="25">
        <f>B206</f>
        <v/>
      </c>
      <c r="G206" s="25">
        <f>B206*Subsurface_Inputs!$C$46</f>
        <v/>
      </c>
      <c r="H206" s="25">
        <f>Subsurface_Live_Data!Y206</f>
        <v/>
      </c>
      <c r="I206" s="25">
        <f>Subsurface_Inputs!$C$47-Subsurface_Inputs!$C$43+2*SIN(2*PI()*A206/42)</f>
        <v/>
      </c>
      <c r="J206" s="25" t="n">
        <v>0</v>
      </c>
    </row>
    <row r="207">
      <c r="A207" s="25">
        <f>Subsurface_Live_Data!A207</f>
        <v/>
      </c>
      <c r="B207" s="25">
        <f>Subsurface_Live_Data!K207</f>
        <v/>
      </c>
      <c r="C207" s="25">
        <f>MAX(0,B207-Subsurface_Inputs!$C$44)</f>
        <v/>
      </c>
      <c r="D207" s="25">
        <f>B207+Subsurface_Inputs!$C$44</f>
        <v/>
      </c>
      <c r="E207" s="25">
        <f>B207*Subsurface_Inputs!$C$45</f>
        <v/>
      </c>
      <c r="F207" s="25">
        <f>B207</f>
        <v/>
      </c>
      <c r="G207" s="25">
        <f>B207*Subsurface_Inputs!$C$46</f>
        <v/>
      </c>
      <c r="H207" s="25">
        <f>Subsurface_Live_Data!Y207</f>
        <v/>
      </c>
      <c r="I207" s="25">
        <f>Subsurface_Inputs!$C$47-Subsurface_Inputs!$C$43+2*SIN(2*PI()*A207/42)</f>
        <v/>
      </c>
      <c r="J207" s="25" t="n">
        <v>0</v>
      </c>
    </row>
    <row r="208">
      <c r="A208" s="25">
        <f>Subsurface_Live_Data!A208</f>
        <v/>
      </c>
      <c r="B208" s="25">
        <f>Subsurface_Live_Data!K208</f>
        <v/>
      </c>
      <c r="C208" s="25">
        <f>MAX(0,B208-Subsurface_Inputs!$C$44)</f>
        <v/>
      </c>
      <c r="D208" s="25">
        <f>B208+Subsurface_Inputs!$C$44</f>
        <v/>
      </c>
      <c r="E208" s="25">
        <f>B208*Subsurface_Inputs!$C$45</f>
        <v/>
      </c>
      <c r="F208" s="25">
        <f>B208</f>
        <v/>
      </c>
      <c r="G208" s="25">
        <f>B208*Subsurface_Inputs!$C$46</f>
        <v/>
      </c>
      <c r="H208" s="25">
        <f>Subsurface_Live_Data!Y208</f>
        <v/>
      </c>
      <c r="I208" s="25">
        <f>Subsurface_Inputs!$C$47-Subsurface_Inputs!$C$43+2*SIN(2*PI()*A208/42)</f>
        <v/>
      </c>
      <c r="J208" s="25" t="n">
        <v>0</v>
      </c>
    </row>
    <row r="209">
      <c r="A209" s="25">
        <f>Subsurface_Live_Data!A209</f>
        <v/>
      </c>
      <c r="B209" s="25">
        <f>Subsurface_Live_Data!K209</f>
        <v/>
      </c>
      <c r="C209" s="25">
        <f>MAX(0,B209-Subsurface_Inputs!$C$44)</f>
        <v/>
      </c>
      <c r="D209" s="25">
        <f>B209+Subsurface_Inputs!$C$44</f>
        <v/>
      </c>
      <c r="E209" s="25">
        <f>B209*Subsurface_Inputs!$C$45</f>
        <v/>
      </c>
      <c r="F209" s="25">
        <f>B209</f>
        <v/>
      </c>
      <c r="G209" s="25">
        <f>B209*Subsurface_Inputs!$C$46</f>
        <v/>
      </c>
      <c r="H209" s="25">
        <f>Subsurface_Live_Data!Y209</f>
        <v/>
      </c>
      <c r="I209" s="25">
        <f>Subsurface_Inputs!$C$47-Subsurface_Inputs!$C$43+2*SIN(2*PI()*A209/42)</f>
        <v/>
      </c>
      <c r="J209" s="25" t="n">
        <v>0</v>
      </c>
    </row>
    <row r="210">
      <c r="A210" s="25">
        <f>Subsurface_Live_Data!A210</f>
        <v/>
      </c>
      <c r="B210" s="25">
        <f>Subsurface_Live_Data!K210</f>
        <v/>
      </c>
      <c r="C210" s="25">
        <f>MAX(0,B210-Subsurface_Inputs!$C$44)</f>
        <v/>
      </c>
      <c r="D210" s="25">
        <f>B210+Subsurface_Inputs!$C$44</f>
        <v/>
      </c>
      <c r="E210" s="25">
        <f>B210*Subsurface_Inputs!$C$45</f>
        <v/>
      </c>
      <c r="F210" s="25">
        <f>B210</f>
        <v/>
      </c>
      <c r="G210" s="25">
        <f>B210*Subsurface_Inputs!$C$46</f>
        <v/>
      </c>
      <c r="H210" s="25">
        <f>Subsurface_Live_Data!Y210</f>
        <v/>
      </c>
      <c r="I210" s="25">
        <f>Subsurface_Inputs!$C$47-Subsurface_Inputs!$C$43+2*SIN(2*PI()*A210/42)</f>
        <v/>
      </c>
      <c r="J210" s="25" t="n">
        <v>0</v>
      </c>
    </row>
    <row r="211">
      <c r="A211" s="25">
        <f>Subsurface_Live_Data!A211</f>
        <v/>
      </c>
      <c r="B211" s="25">
        <f>Subsurface_Live_Data!K211</f>
        <v/>
      </c>
      <c r="C211" s="25">
        <f>MAX(0,B211-Subsurface_Inputs!$C$44)</f>
        <v/>
      </c>
      <c r="D211" s="25">
        <f>B211+Subsurface_Inputs!$C$44</f>
        <v/>
      </c>
      <c r="E211" s="25">
        <f>B211*Subsurface_Inputs!$C$45</f>
        <v/>
      </c>
      <c r="F211" s="25">
        <f>B211</f>
        <v/>
      </c>
      <c r="G211" s="25">
        <f>B211*Subsurface_Inputs!$C$46</f>
        <v/>
      </c>
      <c r="H211" s="25">
        <f>Subsurface_Live_Data!Y211</f>
        <v/>
      </c>
      <c r="I211" s="25">
        <f>Subsurface_Inputs!$C$47-Subsurface_Inputs!$C$43+2*SIN(2*PI()*A211/42)</f>
        <v/>
      </c>
      <c r="J211" s="25" t="n">
        <v>0</v>
      </c>
    </row>
    <row r="212">
      <c r="A212" s="25">
        <f>Subsurface_Live_Data!A212</f>
        <v/>
      </c>
      <c r="B212" s="25">
        <f>Subsurface_Live_Data!K212</f>
        <v/>
      </c>
      <c r="C212" s="25">
        <f>MAX(0,B212-Subsurface_Inputs!$C$44)</f>
        <v/>
      </c>
      <c r="D212" s="25">
        <f>B212+Subsurface_Inputs!$C$44</f>
        <v/>
      </c>
      <c r="E212" s="25">
        <f>B212*Subsurface_Inputs!$C$45</f>
        <v/>
      </c>
      <c r="F212" s="25">
        <f>B212</f>
        <v/>
      </c>
      <c r="G212" s="25">
        <f>B212*Subsurface_Inputs!$C$46</f>
        <v/>
      </c>
      <c r="H212" s="25">
        <f>Subsurface_Live_Data!Y212</f>
        <v/>
      </c>
      <c r="I212" s="25">
        <f>Subsurface_Inputs!$C$47-Subsurface_Inputs!$C$43+2*SIN(2*PI()*A212/42)</f>
        <v/>
      </c>
      <c r="J212" s="25" t="n">
        <v>0</v>
      </c>
    </row>
    <row r="213">
      <c r="A213" s="25">
        <f>Subsurface_Live_Data!A213</f>
        <v/>
      </c>
      <c r="B213" s="25">
        <f>Subsurface_Live_Data!K213</f>
        <v/>
      </c>
      <c r="C213" s="25">
        <f>MAX(0,B213-Subsurface_Inputs!$C$44)</f>
        <v/>
      </c>
      <c r="D213" s="25">
        <f>B213+Subsurface_Inputs!$C$44</f>
        <v/>
      </c>
      <c r="E213" s="25">
        <f>B213*Subsurface_Inputs!$C$45</f>
        <v/>
      </c>
      <c r="F213" s="25">
        <f>B213</f>
        <v/>
      </c>
      <c r="G213" s="25">
        <f>B213*Subsurface_Inputs!$C$46</f>
        <v/>
      </c>
      <c r="H213" s="25">
        <f>Subsurface_Live_Data!Y213</f>
        <v/>
      </c>
      <c r="I213" s="25">
        <f>Subsurface_Inputs!$C$47-Subsurface_Inputs!$C$43+2*SIN(2*PI()*A213/42)</f>
        <v/>
      </c>
      <c r="J213" s="25" t="n">
        <v>0</v>
      </c>
    </row>
    <row r="214">
      <c r="A214" s="25">
        <f>Subsurface_Live_Data!A214</f>
        <v/>
      </c>
      <c r="B214" s="25">
        <f>Subsurface_Live_Data!K214</f>
        <v/>
      </c>
      <c r="C214" s="25">
        <f>MAX(0,B214-Subsurface_Inputs!$C$44)</f>
        <v/>
      </c>
      <c r="D214" s="25">
        <f>B214+Subsurface_Inputs!$C$44</f>
        <v/>
      </c>
      <c r="E214" s="25">
        <f>B214*Subsurface_Inputs!$C$45</f>
        <v/>
      </c>
      <c r="F214" s="25">
        <f>B214</f>
        <v/>
      </c>
      <c r="G214" s="25">
        <f>B214*Subsurface_Inputs!$C$46</f>
        <v/>
      </c>
      <c r="H214" s="25">
        <f>Subsurface_Live_Data!Y214</f>
        <v/>
      </c>
      <c r="I214" s="25">
        <f>Subsurface_Inputs!$C$47-Subsurface_Inputs!$C$43+2*SIN(2*PI()*A214/42)</f>
        <v/>
      </c>
      <c r="J214" s="25" t="n">
        <v>0</v>
      </c>
    </row>
    <row r="215">
      <c r="A215" s="25">
        <f>Subsurface_Live_Data!A215</f>
        <v/>
      </c>
      <c r="B215" s="25">
        <f>Subsurface_Live_Data!K215</f>
        <v/>
      </c>
      <c r="C215" s="25">
        <f>MAX(0,B215-Subsurface_Inputs!$C$44)</f>
        <v/>
      </c>
      <c r="D215" s="25">
        <f>B215+Subsurface_Inputs!$C$44</f>
        <v/>
      </c>
      <c r="E215" s="25">
        <f>B215*Subsurface_Inputs!$C$45</f>
        <v/>
      </c>
      <c r="F215" s="25">
        <f>B215</f>
        <v/>
      </c>
      <c r="G215" s="25">
        <f>B215*Subsurface_Inputs!$C$46</f>
        <v/>
      </c>
      <c r="H215" s="25">
        <f>Subsurface_Live_Data!Y215</f>
        <v/>
      </c>
      <c r="I215" s="25">
        <f>Subsurface_Inputs!$C$47-Subsurface_Inputs!$C$43+2*SIN(2*PI()*A215/42)</f>
        <v/>
      </c>
      <c r="J215" s="25" t="n">
        <v>0</v>
      </c>
    </row>
    <row r="216">
      <c r="A216" s="25">
        <f>Subsurface_Live_Data!A216</f>
        <v/>
      </c>
      <c r="B216" s="25">
        <f>Subsurface_Live_Data!K216</f>
        <v/>
      </c>
      <c r="C216" s="25">
        <f>MAX(0,B216-Subsurface_Inputs!$C$44)</f>
        <v/>
      </c>
      <c r="D216" s="25">
        <f>B216+Subsurface_Inputs!$C$44</f>
        <v/>
      </c>
      <c r="E216" s="25">
        <f>B216*Subsurface_Inputs!$C$45</f>
        <v/>
      </c>
      <c r="F216" s="25">
        <f>B216</f>
        <v/>
      </c>
      <c r="G216" s="25">
        <f>B216*Subsurface_Inputs!$C$46</f>
        <v/>
      </c>
      <c r="H216" s="25">
        <f>Subsurface_Live_Data!Y216</f>
        <v/>
      </c>
      <c r="I216" s="25">
        <f>Subsurface_Inputs!$C$47-Subsurface_Inputs!$C$43+2*SIN(2*PI()*A216/42)</f>
        <v/>
      </c>
      <c r="J216" s="25" t="n">
        <v>0</v>
      </c>
    </row>
    <row r="217">
      <c r="A217" s="25">
        <f>Subsurface_Live_Data!A217</f>
        <v/>
      </c>
      <c r="B217" s="25">
        <f>Subsurface_Live_Data!K217</f>
        <v/>
      </c>
      <c r="C217" s="25">
        <f>MAX(0,B217-Subsurface_Inputs!$C$44)</f>
        <v/>
      </c>
      <c r="D217" s="25">
        <f>B217+Subsurface_Inputs!$C$44</f>
        <v/>
      </c>
      <c r="E217" s="25">
        <f>B217*Subsurface_Inputs!$C$45</f>
        <v/>
      </c>
      <c r="F217" s="25">
        <f>B217</f>
        <v/>
      </c>
      <c r="G217" s="25">
        <f>B217*Subsurface_Inputs!$C$46</f>
        <v/>
      </c>
      <c r="H217" s="25">
        <f>Subsurface_Live_Data!Y217</f>
        <v/>
      </c>
      <c r="I217" s="25">
        <f>Subsurface_Inputs!$C$47-Subsurface_Inputs!$C$43+2*SIN(2*PI()*A217/42)</f>
        <v/>
      </c>
      <c r="J217" s="25" t="n">
        <v>0</v>
      </c>
    </row>
    <row r="218">
      <c r="A218" s="25">
        <f>Subsurface_Live_Data!A218</f>
        <v/>
      </c>
      <c r="B218" s="25">
        <f>Subsurface_Live_Data!K218</f>
        <v/>
      </c>
      <c r="C218" s="25">
        <f>MAX(0,B218-Subsurface_Inputs!$C$44)</f>
        <v/>
      </c>
      <c r="D218" s="25">
        <f>B218+Subsurface_Inputs!$C$44</f>
        <v/>
      </c>
      <c r="E218" s="25">
        <f>B218*Subsurface_Inputs!$C$45</f>
        <v/>
      </c>
      <c r="F218" s="25">
        <f>B218</f>
        <v/>
      </c>
      <c r="G218" s="25">
        <f>B218*Subsurface_Inputs!$C$46</f>
        <v/>
      </c>
      <c r="H218" s="25">
        <f>Subsurface_Live_Data!Y218</f>
        <v/>
      </c>
      <c r="I218" s="25">
        <f>Subsurface_Inputs!$C$47-Subsurface_Inputs!$C$43+2*SIN(2*PI()*A218/42)</f>
        <v/>
      </c>
      <c r="J218" s="25" t="n">
        <v>0</v>
      </c>
    </row>
    <row r="219">
      <c r="A219" s="25">
        <f>Subsurface_Live_Data!A219</f>
        <v/>
      </c>
      <c r="B219" s="25">
        <f>Subsurface_Live_Data!K219</f>
        <v/>
      </c>
      <c r="C219" s="25">
        <f>MAX(0,B219-Subsurface_Inputs!$C$44)</f>
        <v/>
      </c>
      <c r="D219" s="25">
        <f>B219+Subsurface_Inputs!$C$44</f>
        <v/>
      </c>
      <c r="E219" s="25">
        <f>B219*Subsurface_Inputs!$C$45</f>
        <v/>
      </c>
      <c r="F219" s="25">
        <f>B219</f>
        <v/>
      </c>
      <c r="G219" s="25">
        <f>B219*Subsurface_Inputs!$C$46</f>
        <v/>
      </c>
      <c r="H219" s="25">
        <f>Subsurface_Live_Data!Y219</f>
        <v/>
      </c>
      <c r="I219" s="25">
        <f>Subsurface_Inputs!$C$47-Subsurface_Inputs!$C$43+2*SIN(2*PI()*A219/42)</f>
        <v/>
      </c>
      <c r="J219" s="25" t="n">
        <v>0</v>
      </c>
    </row>
    <row r="220">
      <c r="A220" s="25">
        <f>Subsurface_Live_Data!A220</f>
        <v/>
      </c>
      <c r="B220" s="25">
        <f>Subsurface_Live_Data!K220</f>
        <v/>
      </c>
      <c r="C220" s="25">
        <f>MAX(0,B220-Subsurface_Inputs!$C$44)</f>
        <v/>
      </c>
      <c r="D220" s="25">
        <f>B220+Subsurface_Inputs!$C$44</f>
        <v/>
      </c>
      <c r="E220" s="25">
        <f>B220*Subsurface_Inputs!$C$45</f>
        <v/>
      </c>
      <c r="F220" s="25">
        <f>B220</f>
        <v/>
      </c>
      <c r="G220" s="25">
        <f>B220*Subsurface_Inputs!$C$46</f>
        <v/>
      </c>
      <c r="H220" s="25">
        <f>Subsurface_Live_Data!Y220</f>
        <v/>
      </c>
      <c r="I220" s="25">
        <f>Subsurface_Inputs!$C$47-Subsurface_Inputs!$C$43+2*SIN(2*PI()*A220/42)</f>
        <v/>
      </c>
      <c r="J220" s="25" t="n">
        <v>0</v>
      </c>
    </row>
    <row r="221">
      <c r="A221" s="25">
        <f>Subsurface_Live_Data!A221</f>
        <v/>
      </c>
      <c r="B221" s="25">
        <f>Subsurface_Live_Data!K221</f>
        <v/>
      </c>
      <c r="C221" s="25">
        <f>MAX(0,B221-Subsurface_Inputs!$C$44)</f>
        <v/>
      </c>
      <c r="D221" s="25">
        <f>B221+Subsurface_Inputs!$C$44</f>
        <v/>
      </c>
      <c r="E221" s="25">
        <f>B221*Subsurface_Inputs!$C$45</f>
        <v/>
      </c>
      <c r="F221" s="25">
        <f>B221</f>
        <v/>
      </c>
      <c r="G221" s="25">
        <f>B221*Subsurface_Inputs!$C$46</f>
        <v/>
      </c>
      <c r="H221" s="25">
        <f>Subsurface_Live_Data!Y221</f>
        <v/>
      </c>
      <c r="I221" s="25">
        <f>Subsurface_Inputs!$C$47-Subsurface_Inputs!$C$43+2*SIN(2*PI()*A221/42)</f>
        <v/>
      </c>
      <c r="J221" s="25" t="n">
        <v>0</v>
      </c>
    </row>
    <row r="222">
      <c r="A222" s="25">
        <f>Subsurface_Live_Data!A222</f>
        <v/>
      </c>
      <c r="B222" s="25">
        <f>Subsurface_Live_Data!K222</f>
        <v/>
      </c>
      <c r="C222" s="25">
        <f>MAX(0,B222-Subsurface_Inputs!$C$44)</f>
        <v/>
      </c>
      <c r="D222" s="25">
        <f>B222+Subsurface_Inputs!$C$44</f>
        <v/>
      </c>
      <c r="E222" s="25">
        <f>B222*Subsurface_Inputs!$C$45</f>
        <v/>
      </c>
      <c r="F222" s="25">
        <f>B222</f>
        <v/>
      </c>
      <c r="G222" s="25">
        <f>B222*Subsurface_Inputs!$C$46</f>
        <v/>
      </c>
      <c r="H222" s="25">
        <f>Subsurface_Live_Data!Y222</f>
        <v/>
      </c>
      <c r="I222" s="25">
        <f>Subsurface_Inputs!$C$47-Subsurface_Inputs!$C$43+2*SIN(2*PI()*A222/42)</f>
        <v/>
      </c>
      <c r="J222" s="25" t="n">
        <v>0</v>
      </c>
    </row>
    <row r="223">
      <c r="A223" s="25">
        <f>Subsurface_Live_Data!A223</f>
        <v/>
      </c>
      <c r="B223" s="25">
        <f>Subsurface_Live_Data!K223</f>
        <v/>
      </c>
      <c r="C223" s="25">
        <f>MAX(0,B223-Subsurface_Inputs!$C$44)</f>
        <v/>
      </c>
      <c r="D223" s="25">
        <f>B223+Subsurface_Inputs!$C$44</f>
        <v/>
      </c>
      <c r="E223" s="25">
        <f>B223*Subsurface_Inputs!$C$45</f>
        <v/>
      </c>
      <c r="F223" s="25">
        <f>B223</f>
        <v/>
      </c>
      <c r="G223" s="25">
        <f>B223*Subsurface_Inputs!$C$46</f>
        <v/>
      </c>
      <c r="H223" s="25">
        <f>Subsurface_Live_Data!Y223</f>
        <v/>
      </c>
      <c r="I223" s="25">
        <f>Subsurface_Inputs!$C$47-Subsurface_Inputs!$C$43+2*SIN(2*PI()*A223/42)</f>
        <v/>
      </c>
      <c r="J223" s="25" t="n">
        <v>0</v>
      </c>
    </row>
    <row r="224">
      <c r="A224" s="25">
        <f>Subsurface_Live_Data!A224</f>
        <v/>
      </c>
      <c r="B224" s="25">
        <f>Subsurface_Live_Data!K224</f>
        <v/>
      </c>
      <c r="C224" s="25">
        <f>MAX(0,B224-Subsurface_Inputs!$C$44)</f>
        <v/>
      </c>
      <c r="D224" s="25">
        <f>B224+Subsurface_Inputs!$C$44</f>
        <v/>
      </c>
      <c r="E224" s="25">
        <f>B224*Subsurface_Inputs!$C$45</f>
        <v/>
      </c>
      <c r="F224" s="25">
        <f>B224</f>
        <v/>
      </c>
      <c r="G224" s="25">
        <f>B224*Subsurface_Inputs!$C$46</f>
        <v/>
      </c>
      <c r="H224" s="25">
        <f>Subsurface_Live_Data!Y224</f>
        <v/>
      </c>
      <c r="I224" s="25">
        <f>Subsurface_Inputs!$C$47-Subsurface_Inputs!$C$43+2*SIN(2*PI()*A224/42)</f>
        <v/>
      </c>
      <c r="J224" s="25" t="n">
        <v>0</v>
      </c>
    </row>
    <row r="225">
      <c r="A225" s="25">
        <f>Subsurface_Live_Data!A225</f>
        <v/>
      </c>
      <c r="B225" s="25">
        <f>Subsurface_Live_Data!K225</f>
        <v/>
      </c>
      <c r="C225" s="25">
        <f>MAX(0,B225-Subsurface_Inputs!$C$44)</f>
        <v/>
      </c>
      <c r="D225" s="25">
        <f>B225+Subsurface_Inputs!$C$44</f>
        <v/>
      </c>
      <c r="E225" s="25">
        <f>B225*Subsurface_Inputs!$C$45</f>
        <v/>
      </c>
      <c r="F225" s="25">
        <f>B225</f>
        <v/>
      </c>
      <c r="G225" s="25">
        <f>B225*Subsurface_Inputs!$C$46</f>
        <v/>
      </c>
      <c r="H225" s="25">
        <f>Subsurface_Live_Data!Y225</f>
        <v/>
      </c>
      <c r="I225" s="25">
        <f>Subsurface_Inputs!$C$47-Subsurface_Inputs!$C$43+2*SIN(2*PI()*A225/42)</f>
        <v/>
      </c>
      <c r="J225" s="25" t="n">
        <v>0</v>
      </c>
    </row>
    <row r="226">
      <c r="A226" s="25">
        <f>Subsurface_Live_Data!A226</f>
        <v/>
      </c>
      <c r="B226" s="25">
        <f>Subsurface_Live_Data!K226</f>
        <v/>
      </c>
      <c r="C226" s="25">
        <f>MAX(0,B226-Subsurface_Inputs!$C$44)</f>
        <v/>
      </c>
      <c r="D226" s="25">
        <f>B226+Subsurface_Inputs!$C$44</f>
        <v/>
      </c>
      <c r="E226" s="25">
        <f>B226*Subsurface_Inputs!$C$45</f>
        <v/>
      </c>
      <c r="F226" s="25">
        <f>B226</f>
        <v/>
      </c>
      <c r="G226" s="25">
        <f>B226*Subsurface_Inputs!$C$46</f>
        <v/>
      </c>
      <c r="H226" s="25">
        <f>Subsurface_Live_Data!Y226</f>
        <v/>
      </c>
      <c r="I226" s="25">
        <f>Subsurface_Inputs!$C$47-Subsurface_Inputs!$C$43+2*SIN(2*PI()*A226/42)</f>
        <v/>
      </c>
      <c r="J226" s="25" t="n">
        <v>0</v>
      </c>
    </row>
    <row r="227">
      <c r="A227" s="25">
        <f>Subsurface_Live_Data!A227</f>
        <v/>
      </c>
      <c r="B227" s="25">
        <f>Subsurface_Live_Data!K227</f>
        <v/>
      </c>
      <c r="C227" s="25">
        <f>MAX(0,B227-Subsurface_Inputs!$C$44)</f>
        <v/>
      </c>
      <c r="D227" s="25">
        <f>B227+Subsurface_Inputs!$C$44</f>
        <v/>
      </c>
      <c r="E227" s="25">
        <f>B227*Subsurface_Inputs!$C$45</f>
        <v/>
      </c>
      <c r="F227" s="25">
        <f>B227</f>
        <v/>
      </c>
      <c r="G227" s="25">
        <f>B227*Subsurface_Inputs!$C$46</f>
        <v/>
      </c>
      <c r="H227" s="25">
        <f>Subsurface_Live_Data!Y227</f>
        <v/>
      </c>
      <c r="I227" s="25">
        <f>Subsurface_Inputs!$C$47-Subsurface_Inputs!$C$43+2*SIN(2*PI()*A227/42)</f>
        <v/>
      </c>
      <c r="J227" s="25" t="n">
        <v>0</v>
      </c>
    </row>
    <row r="228">
      <c r="A228" s="25">
        <f>Subsurface_Live_Data!A228</f>
        <v/>
      </c>
      <c r="B228" s="25">
        <f>Subsurface_Live_Data!K228</f>
        <v/>
      </c>
      <c r="C228" s="25">
        <f>MAX(0,B228-Subsurface_Inputs!$C$44)</f>
        <v/>
      </c>
      <c r="D228" s="25">
        <f>B228+Subsurface_Inputs!$C$44</f>
        <v/>
      </c>
      <c r="E228" s="25">
        <f>B228*Subsurface_Inputs!$C$45</f>
        <v/>
      </c>
      <c r="F228" s="25">
        <f>B228</f>
        <v/>
      </c>
      <c r="G228" s="25">
        <f>B228*Subsurface_Inputs!$C$46</f>
        <v/>
      </c>
      <c r="H228" s="25">
        <f>Subsurface_Live_Data!Y228</f>
        <v/>
      </c>
      <c r="I228" s="25">
        <f>Subsurface_Inputs!$C$47-Subsurface_Inputs!$C$43+2*SIN(2*PI()*A228/42)</f>
        <v/>
      </c>
      <c r="J228" s="25" t="n">
        <v>0</v>
      </c>
    </row>
    <row r="229">
      <c r="A229" s="25">
        <f>Subsurface_Live_Data!A229</f>
        <v/>
      </c>
      <c r="B229" s="25">
        <f>Subsurface_Live_Data!K229</f>
        <v/>
      </c>
      <c r="C229" s="25">
        <f>MAX(0,B229-Subsurface_Inputs!$C$44)</f>
        <v/>
      </c>
      <c r="D229" s="25">
        <f>B229+Subsurface_Inputs!$C$44</f>
        <v/>
      </c>
      <c r="E229" s="25">
        <f>B229*Subsurface_Inputs!$C$45</f>
        <v/>
      </c>
      <c r="F229" s="25">
        <f>B229</f>
        <v/>
      </c>
      <c r="G229" s="25">
        <f>B229*Subsurface_Inputs!$C$46</f>
        <v/>
      </c>
      <c r="H229" s="25">
        <f>Subsurface_Live_Data!Y229</f>
        <v/>
      </c>
      <c r="I229" s="25">
        <f>Subsurface_Inputs!$C$47-Subsurface_Inputs!$C$43+2*SIN(2*PI()*A229/42)</f>
        <v/>
      </c>
      <c r="J229" s="25" t="n">
        <v>0</v>
      </c>
    </row>
    <row r="230">
      <c r="A230" s="25">
        <f>Subsurface_Live_Data!A230</f>
        <v/>
      </c>
      <c r="B230" s="25">
        <f>Subsurface_Live_Data!K230</f>
        <v/>
      </c>
      <c r="C230" s="25">
        <f>MAX(0,B230-Subsurface_Inputs!$C$44)</f>
        <v/>
      </c>
      <c r="D230" s="25">
        <f>B230+Subsurface_Inputs!$C$44</f>
        <v/>
      </c>
      <c r="E230" s="25">
        <f>B230*Subsurface_Inputs!$C$45</f>
        <v/>
      </c>
      <c r="F230" s="25">
        <f>B230</f>
        <v/>
      </c>
      <c r="G230" s="25">
        <f>B230*Subsurface_Inputs!$C$46</f>
        <v/>
      </c>
      <c r="H230" s="25">
        <f>Subsurface_Live_Data!Y230</f>
        <v/>
      </c>
      <c r="I230" s="25">
        <f>Subsurface_Inputs!$C$47-Subsurface_Inputs!$C$43+2*SIN(2*PI()*A230/42)</f>
        <v/>
      </c>
      <c r="J230" s="25" t="n">
        <v>0</v>
      </c>
    </row>
    <row r="231">
      <c r="A231" s="25">
        <f>Subsurface_Live_Data!A231</f>
        <v/>
      </c>
      <c r="B231" s="25">
        <f>Subsurface_Live_Data!K231</f>
        <v/>
      </c>
      <c r="C231" s="25">
        <f>MAX(0,B231-Subsurface_Inputs!$C$44)</f>
        <v/>
      </c>
      <c r="D231" s="25">
        <f>B231+Subsurface_Inputs!$C$44</f>
        <v/>
      </c>
      <c r="E231" s="25">
        <f>B231*Subsurface_Inputs!$C$45</f>
        <v/>
      </c>
      <c r="F231" s="25">
        <f>B231</f>
        <v/>
      </c>
      <c r="G231" s="25">
        <f>B231*Subsurface_Inputs!$C$46</f>
        <v/>
      </c>
      <c r="H231" s="25">
        <f>Subsurface_Live_Data!Y231</f>
        <v/>
      </c>
      <c r="I231" s="25">
        <f>Subsurface_Inputs!$C$47-Subsurface_Inputs!$C$43+2*SIN(2*PI()*A231/42)</f>
        <v/>
      </c>
      <c r="J231" s="25" t="n">
        <v>0</v>
      </c>
    </row>
    <row r="232">
      <c r="A232" s="25">
        <f>Subsurface_Live_Data!A232</f>
        <v/>
      </c>
      <c r="B232" s="25">
        <f>Subsurface_Live_Data!K232</f>
        <v/>
      </c>
      <c r="C232" s="25">
        <f>MAX(0,B232-Subsurface_Inputs!$C$44)</f>
        <v/>
      </c>
      <c r="D232" s="25">
        <f>B232+Subsurface_Inputs!$C$44</f>
        <v/>
      </c>
      <c r="E232" s="25">
        <f>B232*Subsurface_Inputs!$C$45</f>
        <v/>
      </c>
      <c r="F232" s="25">
        <f>B232</f>
        <v/>
      </c>
      <c r="G232" s="25">
        <f>B232*Subsurface_Inputs!$C$46</f>
        <v/>
      </c>
      <c r="H232" s="25">
        <f>Subsurface_Live_Data!Y232</f>
        <v/>
      </c>
      <c r="I232" s="25">
        <f>Subsurface_Inputs!$C$47-Subsurface_Inputs!$C$43+2*SIN(2*PI()*A232/42)</f>
        <v/>
      </c>
      <c r="J232" s="25" t="n">
        <v>0</v>
      </c>
    </row>
    <row r="233">
      <c r="A233" s="25">
        <f>Subsurface_Live_Data!A233</f>
        <v/>
      </c>
      <c r="B233" s="25">
        <f>Subsurface_Live_Data!K233</f>
        <v/>
      </c>
      <c r="C233" s="25">
        <f>MAX(0,B233-Subsurface_Inputs!$C$44)</f>
        <v/>
      </c>
      <c r="D233" s="25">
        <f>B233+Subsurface_Inputs!$C$44</f>
        <v/>
      </c>
      <c r="E233" s="25">
        <f>B233*Subsurface_Inputs!$C$45</f>
        <v/>
      </c>
      <c r="F233" s="25">
        <f>B233</f>
        <v/>
      </c>
      <c r="G233" s="25">
        <f>B233*Subsurface_Inputs!$C$46</f>
        <v/>
      </c>
      <c r="H233" s="25">
        <f>Subsurface_Live_Data!Y233</f>
        <v/>
      </c>
      <c r="I233" s="25">
        <f>Subsurface_Inputs!$C$47-Subsurface_Inputs!$C$43+2*SIN(2*PI()*A233/42)</f>
        <v/>
      </c>
      <c r="J233" s="25" t="n">
        <v>0</v>
      </c>
    </row>
    <row r="234">
      <c r="A234" s="25">
        <f>Subsurface_Live_Data!A234</f>
        <v/>
      </c>
      <c r="B234" s="25">
        <f>Subsurface_Live_Data!K234</f>
        <v/>
      </c>
      <c r="C234" s="25">
        <f>MAX(0,B234-Subsurface_Inputs!$C$44)</f>
        <v/>
      </c>
      <c r="D234" s="25">
        <f>B234+Subsurface_Inputs!$C$44</f>
        <v/>
      </c>
      <c r="E234" s="25">
        <f>B234*Subsurface_Inputs!$C$45</f>
        <v/>
      </c>
      <c r="F234" s="25">
        <f>B234</f>
        <v/>
      </c>
      <c r="G234" s="25">
        <f>B234*Subsurface_Inputs!$C$46</f>
        <v/>
      </c>
      <c r="H234" s="25">
        <f>Subsurface_Live_Data!Y234</f>
        <v/>
      </c>
      <c r="I234" s="25">
        <f>Subsurface_Inputs!$C$47-Subsurface_Inputs!$C$43+2*SIN(2*PI()*A234/42)</f>
        <v/>
      </c>
      <c r="J234" s="25" t="n">
        <v>0</v>
      </c>
    </row>
    <row r="235">
      <c r="A235" s="25">
        <f>Subsurface_Live_Data!A235</f>
        <v/>
      </c>
      <c r="B235" s="25">
        <f>Subsurface_Live_Data!K235</f>
        <v/>
      </c>
      <c r="C235" s="25">
        <f>MAX(0,B235-Subsurface_Inputs!$C$44)</f>
        <v/>
      </c>
      <c r="D235" s="25">
        <f>B235+Subsurface_Inputs!$C$44</f>
        <v/>
      </c>
      <c r="E235" s="25">
        <f>B235*Subsurface_Inputs!$C$45</f>
        <v/>
      </c>
      <c r="F235" s="25">
        <f>B235</f>
        <v/>
      </c>
      <c r="G235" s="25">
        <f>B235*Subsurface_Inputs!$C$46</f>
        <v/>
      </c>
      <c r="H235" s="25">
        <f>Subsurface_Live_Data!Y235</f>
        <v/>
      </c>
      <c r="I235" s="25">
        <f>Subsurface_Inputs!$C$47-Subsurface_Inputs!$C$43+2*SIN(2*PI()*A235/42)</f>
        <v/>
      </c>
      <c r="J235" s="25" t="n">
        <v>0</v>
      </c>
    </row>
    <row r="236">
      <c r="A236" s="25">
        <f>Subsurface_Live_Data!A236</f>
        <v/>
      </c>
      <c r="B236" s="25">
        <f>Subsurface_Live_Data!K236</f>
        <v/>
      </c>
      <c r="C236" s="25">
        <f>MAX(0,B236-Subsurface_Inputs!$C$44)</f>
        <v/>
      </c>
      <c r="D236" s="25">
        <f>B236+Subsurface_Inputs!$C$44</f>
        <v/>
      </c>
      <c r="E236" s="25">
        <f>B236*Subsurface_Inputs!$C$45</f>
        <v/>
      </c>
      <c r="F236" s="25">
        <f>B236</f>
        <v/>
      </c>
      <c r="G236" s="25">
        <f>B236*Subsurface_Inputs!$C$46</f>
        <v/>
      </c>
      <c r="H236" s="25">
        <f>Subsurface_Live_Data!Y236</f>
        <v/>
      </c>
      <c r="I236" s="25">
        <f>Subsurface_Inputs!$C$47-Subsurface_Inputs!$C$43+2*SIN(2*PI()*A236/42)</f>
        <v/>
      </c>
      <c r="J236" s="25" t="n">
        <v>0</v>
      </c>
    </row>
    <row r="237">
      <c r="A237" s="25">
        <f>Subsurface_Live_Data!A237</f>
        <v/>
      </c>
      <c r="B237" s="25">
        <f>Subsurface_Live_Data!K237</f>
        <v/>
      </c>
      <c r="C237" s="25">
        <f>MAX(0,B237-Subsurface_Inputs!$C$44)</f>
        <v/>
      </c>
      <c r="D237" s="25">
        <f>B237+Subsurface_Inputs!$C$44</f>
        <v/>
      </c>
      <c r="E237" s="25">
        <f>B237*Subsurface_Inputs!$C$45</f>
        <v/>
      </c>
      <c r="F237" s="25">
        <f>B237</f>
        <v/>
      </c>
      <c r="G237" s="25">
        <f>B237*Subsurface_Inputs!$C$46</f>
        <v/>
      </c>
      <c r="H237" s="25">
        <f>Subsurface_Live_Data!Y237</f>
        <v/>
      </c>
      <c r="I237" s="25">
        <f>Subsurface_Inputs!$C$47-Subsurface_Inputs!$C$43+2*SIN(2*PI()*A237/42)</f>
        <v/>
      </c>
      <c r="J237" s="25" t="n">
        <v>0</v>
      </c>
    </row>
    <row r="238">
      <c r="A238" s="25">
        <f>Subsurface_Live_Data!A238</f>
        <v/>
      </c>
      <c r="B238" s="25">
        <f>Subsurface_Live_Data!K238</f>
        <v/>
      </c>
      <c r="C238" s="25">
        <f>MAX(0,B238-Subsurface_Inputs!$C$44)</f>
        <v/>
      </c>
      <c r="D238" s="25">
        <f>B238+Subsurface_Inputs!$C$44</f>
        <v/>
      </c>
      <c r="E238" s="25">
        <f>B238*Subsurface_Inputs!$C$45</f>
        <v/>
      </c>
      <c r="F238" s="25">
        <f>B238</f>
        <v/>
      </c>
      <c r="G238" s="25">
        <f>B238*Subsurface_Inputs!$C$46</f>
        <v/>
      </c>
      <c r="H238" s="25">
        <f>Subsurface_Live_Data!Y238</f>
        <v/>
      </c>
      <c r="I238" s="25">
        <f>Subsurface_Inputs!$C$47-Subsurface_Inputs!$C$43+2*SIN(2*PI()*A238/42)</f>
        <v/>
      </c>
      <c r="J238" s="25" t="n">
        <v>0</v>
      </c>
    </row>
    <row r="239">
      <c r="A239" s="25">
        <f>Subsurface_Live_Data!A239</f>
        <v/>
      </c>
      <c r="B239" s="25">
        <f>Subsurface_Live_Data!K239</f>
        <v/>
      </c>
      <c r="C239" s="25">
        <f>MAX(0,B239-Subsurface_Inputs!$C$44)</f>
        <v/>
      </c>
      <c r="D239" s="25">
        <f>B239+Subsurface_Inputs!$C$44</f>
        <v/>
      </c>
      <c r="E239" s="25">
        <f>B239*Subsurface_Inputs!$C$45</f>
        <v/>
      </c>
      <c r="F239" s="25">
        <f>B239</f>
        <v/>
      </c>
      <c r="G239" s="25">
        <f>B239*Subsurface_Inputs!$C$46</f>
        <v/>
      </c>
      <c r="H239" s="25">
        <f>Subsurface_Live_Data!Y239</f>
        <v/>
      </c>
      <c r="I239" s="25">
        <f>Subsurface_Inputs!$C$47-Subsurface_Inputs!$C$43+2*SIN(2*PI()*A239/42)</f>
        <v/>
      </c>
      <c r="J239" s="25" t="n">
        <v>0</v>
      </c>
    </row>
    <row r="240">
      <c r="A240" s="25">
        <f>Subsurface_Live_Data!A240</f>
        <v/>
      </c>
      <c r="B240" s="25">
        <f>Subsurface_Live_Data!K240</f>
        <v/>
      </c>
      <c r="C240" s="25">
        <f>MAX(0,B240-Subsurface_Inputs!$C$44)</f>
        <v/>
      </c>
      <c r="D240" s="25">
        <f>B240+Subsurface_Inputs!$C$44</f>
        <v/>
      </c>
      <c r="E240" s="25">
        <f>B240*Subsurface_Inputs!$C$45</f>
        <v/>
      </c>
      <c r="F240" s="25">
        <f>B240</f>
        <v/>
      </c>
      <c r="G240" s="25">
        <f>B240*Subsurface_Inputs!$C$46</f>
        <v/>
      </c>
      <c r="H240" s="25">
        <f>Subsurface_Live_Data!Y240</f>
        <v/>
      </c>
      <c r="I240" s="25">
        <f>Subsurface_Inputs!$C$47-Subsurface_Inputs!$C$43+2*SIN(2*PI()*A240/42)</f>
        <v/>
      </c>
      <c r="J240" s="25" t="n">
        <v>0</v>
      </c>
    </row>
    <row r="241">
      <c r="A241" s="25">
        <f>Subsurface_Live_Data!A241</f>
        <v/>
      </c>
      <c r="B241" s="25">
        <f>Subsurface_Live_Data!K241</f>
        <v/>
      </c>
      <c r="C241" s="25">
        <f>MAX(0,B241-Subsurface_Inputs!$C$44)</f>
        <v/>
      </c>
      <c r="D241" s="25">
        <f>B241+Subsurface_Inputs!$C$44</f>
        <v/>
      </c>
      <c r="E241" s="25">
        <f>B241*Subsurface_Inputs!$C$45</f>
        <v/>
      </c>
      <c r="F241" s="25">
        <f>B241</f>
        <v/>
      </c>
      <c r="G241" s="25">
        <f>B241*Subsurface_Inputs!$C$46</f>
        <v/>
      </c>
      <c r="H241" s="25">
        <f>Subsurface_Live_Data!Y241</f>
        <v/>
      </c>
      <c r="I241" s="25">
        <f>Subsurface_Inputs!$C$47-Subsurface_Inputs!$C$43+2*SIN(2*PI()*A241/42)</f>
        <v/>
      </c>
      <c r="J241" s="25" t="n">
        <v>0</v>
      </c>
    </row>
    <row r="242">
      <c r="A242" s="25">
        <f>Subsurface_Live_Data!A242</f>
        <v/>
      </c>
      <c r="B242" s="25">
        <f>Subsurface_Live_Data!K242</f>
        <v/>
      </c>
      <c r="C242" s="25">
        <f>MAX(0,B242-Subsurface_Inputs!$C$44)</f>
        <v/>
      </c>
      <c r="D242" s="25">
        <f>B242+Subsurface_Inputs!$C$44</f>
        <v/>
      </c>
      <c r="E242" s="25">
        <f>B242*Subsurface_Inputs!$C$45</f>
        <v/>
      </c>
      <c r="F242" s="25">
        <f>B242</f>
        <v/>
      </c>
      <c r="G242" s="25">
        <f>B242*Subsurface_Inputs!$C$46</f>
        <v/>
      </c>
      <c r="H242" s="25">
        <f>Subsurface_Live_Data!Y242</f>
        <v/>
      </c>
      <c r="I242" s="25">
        <f>Subsurface_Inputs!$C$47-Subsurface_Inputs!$C$43+2*SIN(2*PI()*A242/42)</f>
        <v/>
      </c>
      <c r="J242" s="25" t="n">
        <v>0</v>
      </c>
    </row>
  </sheetData>
  <autoFilter ref="A1:J2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3.8"/>
  <cols>
    <col width="30" customWidth="1" style="63" min="1" max="1"/>
    <col width="22" customWidth="1" style="63" min="2" max="2"/>
    <col width="16" customWidth="1" style="63" min="3" max="3"/>
    <col width="22" customWidth="1" style="63" min="4" max="4"/>
    <col width="56" customWidth="1" style="63" min="5" max="5"/>
    <col width="16" customWidth="1" style="63" min="7" max="7"/>
    <col width="26" customWidth="1" style="63" min="8" max="8"/>
    <col width="16" customWidth="1" style="63" min="9" max="9"/>
    <col width="24" customWidth="1" style="63" min="10" max="10"/>
  </cols>
  <sheetData>
    <row r="1" ht="41.4" customHeight="1" s="63">
      <c r="A1" s="23" t="inlineStr">
        <is>
          <t>Material / interface</t>
        </is>
      </c>
      <c r="B1" s="23" t="inlineStr">
        <is>
          <t>Reflection strength before depth loss (dB)</t>
        </is>
      </c>
      <c r="C1" s="23" t="inlineStr">
        <is>
          <t>One-way attenuation (dB/km)</t>
        </is>
      </c>
      <c r="D1" s="23" t="inlineStr">
        <is>
          <t>Why it matters</t>
        </is>
      </c>
      <c r="G1" s="31" t="inlineStr">
        <is>
          <t>material_index</t>
        </is>
      </c>
      <c r="H1" s="31" t="inlineStr">
        <is>
          <t>material_reflection_strength_db</t>
        </is>
      </c>
      <c r="I1" s="31" t="inlineStr">
        <is>
          <t>evidence_index</t>
        </is>
      </c>
      <c r="J1" s="31" t="inlineStr">
        <is>
          <t>evidence_support_score</t>
        </is>
      </c>
    </row>
    <row r="2" ht="27.6" customHeight="1" s="63">
      <c r="A2" s="25" t="inlineStr">
        <is>
          <t>Cold clean ice layer</t>
        </is>
      </c>
      <c r="B2" s="25" t="n">
        <v>-18</v>
      </c>
      <c r="C2" s="25" t="n">
        <v>0.5</v>
      </c>
      <c r="D2" s="25" t="inlineStr">
        <is>
          <t>Weak internal contrast; often harder to see.</t>
        </is>
      </c>
      <c r="G2" t="n">
        <v>1</v>
      </c>
      <c r="H2">
        <f>B2</f>
        <v/>
      </c>
    </row>
    <row r="3" ht="41.4" customHeight="1" s="63">
      <c r="A3" s="25" t="inlineStr">
        <is>
          <t>Warmer ice boundary</t>
        </is>
      </c>
      <c r="B3" s="25" t="n">
        <v>-14</v>
      </c>
      <c r="C3" s="25" t="n">
        <v>0.8</v>
      </c>
      <c r="D3" s="25" t="inlineStr">
        <is>
          <t>Temperature/structure contrast can strengthen a reflector.</t>
        </is>
      </c>
      <c r="G3" t="n">
        <v>2</v>
      </c>
      <c r="H3">
        <f>B3</f>
        <v/>
      </c>
    </row>
    <row r="4" ht="41.4" customHeight="1" s="63">
      <c r="A4" s="25" t="inlineStr">
        <is>
          <t>Dirty/salty ice layer</t>
        </is>
      </c>
      <c r="B4" s="25" t="n">
        <v>-10</v>
      </c>
      <c r="C4" s="25" t="n">
        <v>1.2</v>
      </c>
      <c r="D4" s="25" t="inlineStr">
        <is>
          <t>Impurities can create stronger dielectric contrast and more loss.</t>
        </is>
      </c>
      <c r="G4" t="n">
        <v>3</v>
      </c>
      <c r="H4">
        <f>B4</f>
        <v/>
      </c>
    </row>
    <row r="5" ht="27.6" customHeight="1" s="63">
      <c r="A5" s="25" t="inlineStr">
        <is>
          <t>Briny pocket/lens</t>
        </is>
      </c>
      <c r="B5" s="25" t="n">
        <v>-6</v>
      </c>
      <c r="C5" s="25" t="n">
        <v>2</v>
      </c>
      <c r="D5" s="25" t="inlineStr">
        <is>
          <t>High contrast but can be lossy.</t>
        </is>
      </c>
      <c r="G5" t="n">
        <v>4</v>
      </c>
      <c r="H5">
        <f>B5</f>
        <v/>
      </c>
    </row>
    <row r="6" ht="27.6" customHeight="1" s="63">
      <c r="A6" s="25" t="inlineStr">
        <is>
          <t>Liquid salty ocean boundary</t>
        </is>
      </c>
      <c r="B6" s="25" t="n">
        <v>-2</v>
      </c>
      <c r="C6" s="25" t="n">
        <v>0</v>
      </c>
      <c r="D6" s="25" t="inlineStr">
        <is>
          <t>Strong material contrast at the bottom boundary.</t>
        </is>
      </c>
      <c r="G6" t="n">
        <v>5</v>
      </c>
      <c r="H6">
        <f>B6</f>
        <v/>
      </c>
    </row>
    <row r="9">
      <c r="A9" s="23" t="inlineStr">
        <is>
          <t>Evidence source</t>
        </is>
      </c>
      <c r="B9" s="23" t="inlineStr">
        <is>
          <t>Support score (%)</t>
        </is>
      </c>
      <c r="C9" s="23" t="inlineStr">
        <is>
          <t>Weight (%)</t>
        </is>
      </c>
      <c r="D9" s="23" t="inlineStr">
        <is>
          <t>Weighted contribution</t>
        </is>
      </c>
      <c r="E9" s="23" t="inlineStr">
        <is>
          <t>Notes</t>
        </is>
      </c>
    </row>
    <row r="10">
      <c r="A10" s="25" t="inlineStr">
        <is>
          <t>Radar sounding</t>
        </is>
      </c>
      <c r="B10" s="25">
        <f>Subsurface_Inputs!$C$48</f>
        <v/>
      </c>
      <c r="C10" s="25">
        <f>Subsurface_Inputs!$C$52</f>
        <v/>
      </c>
      <c r="D10" s="25">
        <f>B10*C10/100</f>
        <v/>
      </c>
      <c r="E10" s="25" t="inlineStr">
        <is>
          <t>REASON-like radar structure support.</t>
        </is>
      </c>
      <c r="I10" t="n">
        <v>1</v>
      </c>
      <c r="J10">
        <f>B10</f>
        <v/>
      </c>
    </row>
    <row r="11">
      <c r="A11" s="25" t="inlineStr">
        <is>
          <t>Thermal context</t>
        </is>
      </c>
      <c r="B11" s="25">
        <f>Subsurface_Inputs!$C$49</f>
        <v/>
      </c>
      <c r="C11" s="25">
        <f>Subsurface_Inputs!$C$53</f>
        <v/>
      </c>
      <c r="D11" s="25">
        <f>B11*C11/100</f>
        <v/>
      </c>
      <c r="E11" s="25" t="inlineStr">
        <is>
          <t>E-THEMIS-style warm-region support.</t>
        </is>
      </c>
      <c r="I11" t="n">
        <v>2</v>
      </c>
      <c r="J11">
        <f>B11</f>
        <v/>
      </c>
    </row>
    <row r="12">
      <c r="A12" s="25" t="inlineStr">
        <is>
          <t>Surface composition</t>
        </is>
      </c>
      <c r="B12" s="25">
        <f>Subsurface_Inputs!$C$50</f>
        <v/>
      </c>
      <c r="C12" s="25">
        <f>Subsurface_Inputs!$C$54</f>
        <v/>
      </c>
      <c r="D12" s="25">
        <f>B12*C12/100</f>
        <v/>
      </c>
      <c r="E12" s="25" t="inlineStr">
        <is>
          <t>MISE-style salts/ice/organics support.</t>
        </is>
      </c>
      <c r="I12" t="n">
        <v>3</v>
      </c>
      <c r="J12">
        <f>B12</f>
        <v/>
      </c>
    </row>
    <row r="13">
      <c r="A13" s="25" t="inlineStr">
        <is>
          <t>Magnetic/plasma ocean support</t>
        </is>
      </c>
      <c r="B13" s="25">
        <f>Subsurface_Inputs!$C$51</f>
        <v/>
      </c>
      <c r="C13" s="25">
        <f>Subsurface_Inputs!$C$55</f>
        <v/>
      </c>
      <c r="D13" s="25">
        <f>B13*C13/100</f>
        <v/>
      </c>
      <c r="E13" s="25" t="inlineStr">
        <is>
          <t>ECM/PIMS-style ocean support.</t>
        </is>
      </c>
      <c r="I13" t="n">
        <v>4</v>
      </c>
      <c r="J13">
        <f>B13</f>
        <v/>
      </c>
    </row>
    <row r="14">
      <c r="A14" s="25" t="inlineStr">
        <is>
          <t>Total weighted support</t>
        </is>
      </c>
      <c r="B14" s="25" t="n"/>
      <c r="C14" s="25">
        <f>SUM(C10:C13)</f>
        <v/>
      </c>
      <c r="D14" s="25">
        <f>SUM(D10:D13)/MAX(1,C14)*100</f>
        <v/>
      </c>
      <c r="E14" s="25" t="inlineStr">
        <is>
          <t>Combined evidence score.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3.8"/>
  <cols>
    <col width="22" customWidth="1" style="63" min="1" max="7"/>
  </cols>
  <sheetData>
    <row r="1" ht="27.6" customHeight="1" s="63">
      <c r="A1" s="23" t="inlineStr">
        <is>
          <t>x_km</t>
        </is>
      </c>
      <c r="B1" s="23" t="inlineStr">
        <is>
          <t>surface_clutter_lower_us</t>
        </is>
      </c>
      <c r="C1" s="23" t="inlineStr">
        <is>
          <t>surface_clutter_upper_us</t>
        </is>
      </c>
      <c r="D1" s="23" t="inlineStr">
        <is>
          <t>shallow_return_delay_with_jitter_us</t>
        </is>
      </c>
      <c r="E1" s="23" t="inlineStr">
        <is>
          <t>lens_return_delay_with_jitter_us</t>
        </is>
      </c>
      <c r="F1" s="23" t="inlineStr">
        <is>
          <t>ocean_return_delay_with_jitter_us</t>
        </is>
      </c>
      <c r="G1" s="23" t="inlineStr">
        <is>
          <t>noise_floor_proxy</t>
        </is>
      </c>
    </row>
    <row r="2">
      <c r="A2" s="25">
        <f>Subsurface_Live_Data!A2</f>
        <v/>
      </c>
      <c r="B2" s="25" t="n">
        <v>0</v>
      </c>
      <c r="C2" s="25">
        <f>Subsurface_Inputs!$C$57+1.5*SIN(2*PI()*A2/35)</f>
        <v/>
      </c>
      <c r="D2" s="25">
        <f>Subsurface_Live_Data!M2+Subsurface_Inputs!$C$56*SIN(2*PI()*A2/31)</f>
        <v/>
      </c>
      <c r="E2" s="25">
        <f>IF(Subsurface_Live_Data!H2&gt;=Subsurface_Inputs!$C$42,Subsurface_Live_Data!N2+Subsurface_Inputs!$C$56*SIN(2*PI()*A2/27),"")</f>
        <v/>
      </c>
      <c r="F2" s="25">
        <f>Subsurface_Live_Data!O2+Subsurface_Inputs!$C$56*SIN(2*PI()*A2/47)</f>
        <v/>
      </c>
      <c r="G2" s="25">
        <f>-55+3*SIN(2*PI()*A2/19)</f>
        <v/>
      </c>
    </row>
    <row r="3">
      <c r="A3" s="25">
        <f>Subsurface_Live_Data!A3</f>
        <v/>
      </c>
      <c r="B3" s="25" t="n">
        <v>0</v>
      </c>
      <c r="C3" s="25">
        <f>Subsurface_Inputs!$C$57+1.5*SIN(2*PI()*A3/35)</f>
        <v/>
      </c>
      <c r="D3" s="25">
        <f>Subsurface_Live_Data!M3+Subsurface_Inputs!$C$56*SIN(2*PI()*A3/31)</f>
        <v/>
      </c>
      <c r="E3" s="25">
        <f>IF(Subsurface_Live_Data!H3&gt;=Subsurface_Inputs!$C$42,Subsurface_Live_Data!N3+Subsurface_Inputs!$C$56*SIN(2*PI()*A3/27),"")</f>
        <v/>
      </c>
      <c r="F3" s="25">
        <f>Subsurface_Live_Data!O3+Subsurface_Inputs!$C$56*SIN(2*PI()*A3/47)</f>
        <v/>
      </c>
      <c r="G3" s="25">
        <f>-55+3*SIN(2*PI()*A3/19)</f>
        <v/>
      </c>
    </row>
    <row r="4">
      <c r="A4" s="25">
        <f>Subsurface_Live_Data!A4</f>
        <v/>
      </c>
      <c r="B4" s="25" t="n">
        <v>0</v>
      </c>
      <c r="C4" s="25">
        <f>Subsurface_Inputs!$C$57+1.5*SIN(2*PI()*A4/35)</f>
        <v/>
      </c>
      <c r="D4" s="25">
        <f>Subsurface_Live_Data!M4+Subsurface_Inputs!$C$56*SIN(2*PI()*A4/31)</f>
        <v/>
      </c>
      <c r="E4" s="25">
        <f>IF(Subsurface_Live_Data!H4&gt;=Subsurface_Inputs!$C$42,Subsurface_Live_Data!N4+Subsurface_Inputs!$C$56*SIN(2*PI()*A4/27),"")</f>
        <v/>
      </c>
      <c r="F4" s="25">
        <f>Subsurface_Live_Data!O4+Subsurface_Inputs!$C$56*SIN(2*PI()*A4/47)</f>
        <v/>
      </c>
      <c r="G4" s="25">
        <f>-55+3*SIN(2*PI()*A4/19)</f>
        <v/>
      </c>
    </row>
    <row r="5">
      <c r="A5" s="25">
        <f>Subsurface_Live_Data!A5</f>
        <v/>
      </c>
      <c r="B5" s="25" t="n">
        <v>0</v>
      </c>
      <c r="C5" s="25">
        <f>Subsurface_Inputs!$C$57+1.5*SIN(2*PI()*A5/35)</f>
        <v/>
      </c>
      <c r="D5" s="25">
        <f>Subsurface_Live_Data!M5+Subsurface_Inputs!$C$56*SIN(2*PI()*A5/31)</f>
        <v/>
      </c>
      <c r="E5" s="25">
        <f>IF(Subsurface_Live_Data!H5&gt;=Subsurface_Inputs!$C$42,Subsurface_Live_Data!N5+Subsurface_Inputs!$C$56*SIN(2*PI()*A5/27),"")</f>
        <v/>
      </c>
      <c r="F5" s="25">
        <f>Subsurface_Live_Data!O5+Subsurface_Inputs!$C$56*SIN(2*PI()*A5/47)</f>
        <v/>
      </c>
      <c r="G5" s="25">
        <f>-55+3*SIN(2*PI()*A5/19)</f>
        <v/>
      </c>
    </row>
    <row r="6">
      <c r="A6" s="25">
        <f>Subsurface_Live_Data!A6</f>
        <v/>
      </c>
      <c r="B6" s="25" t="n">
        <v>0</v>
      </c>
      <c r="C6" s="25">
        <f>Subsurface_Inputs!$C$57+1.5*SIN(2*PI()*A6/35)</f>
        <v/>
      </c>
      <c r="D6" s="25">
        <f>Subsurface_Live_Data!M6+Subsurface_Inputs!$C$56*SIN(2*PI()*A6/31)</f>
        <v/>
      </c>
      <c r="E6" s="25">
        <f>IF(Subsurface_Live_Data!H6&gt;=Subsurface_Inputs!$C$42,Subsurface_Live_Data!N6+Subsurface_Inputs!$C$56*SIN(2*PI()*A6/27),"")</f>
        <v/>
      </c>
      <c r="F6" s="25">
        <f>Subsurface_Live_Data!O6+Subsurface_Inputs!$C$56*SIN(2*PI()*A6/47)</f>
        <v/>
      </c>
      <c r="G6" s="25">
        <f>-55+3*SIN(2*PI()*A6/19)</f>
        <v/>
      </c>
    </row>
    <row r="7">
      <c r="A7" s="25">
        <f>Subsurface_Live_Data!A7</f>
        <v/>
      </c>
      <c r="B7" s="25" t="n">
        <v>0</v>
      </c>
      <c r="C7" s="25">
        <f>Subsurface_Inputs!$C$57+1.5*SIN(2*PI()*A7/35)</f>
        <v/>
      </c>
      <c r="D7" s="25">
        <f>Subsurface_Live_Data!M7+Subsurface_Inputs!$C$56*SIN(2*PI()*A7/31)</f>
        <v/>
      </c>
      <c r="E7" s="25">
        <f>IF(Subsurface_Live_Data!H7&gt;=Subsurface_Inputs!$C$42,Subsurface_Live_Data!N7+Subsurface_Inputs!$C$56*SIN(2*PI()*A7/27),"")</f>
        <v/>
      </c>
      <c r="F7" s="25">
        <f>Subsurface_Live_Data!O7+Subsurface_Inputs!$C$56*SIN(2*PI()*A7/47)</f>
        <v/>
      </c>
      <c r="G7" s="25">
        <f>-55+3*SIN(2*PI()*A7/19)</f>
        <v/>
      </c>
    </row>
    <row r="8">
      <c r="A8" s="25">
        <f>Subsurface_Live_Data!A8</f>
        <v/>
      </c>
      <c r="B8" s="25" t="n">
        <v>0</v>
      </c>
      <c r="C8" s="25">
        <f>Subsurface_Inputs!$C$57+1.5*SIN(2*PI()*A8/35)</f>
        <v/>
      </c>
      <c r="D8" s="25">
        <f>Subsurface_Live_Data!M8+Subsurface_Inputs!$C$56*SIN(2*PI()*A8/31)</f>
        <v/>
      </c>
      <c r="E8" s="25">
        <f>IF(Subsurface_Live_Data!H8&gt;=Subsurface_Inputs!$C$42,Subsurface_Live_Data!N8+Subsurface_Inputs!$C$56*SIN(2*PI()*A8/27),"")</f>
        <v/>
      </c>
      <c r="F8" s="25">
        <f>Subsurface_Live_Data!O8+Subsurface_Inputs!$C$56*SIN(2*PI()*A8/47)</f>
        <v/>
      </c>
      <c r="G8" s="25">
        <f>-55+3*SIN(2*PI()*A8/19)</f>
        <v/>
      </c>
    </row>
    <row r="9">
      <c r="A9" s="25">
        <f>Subsurface_Live_Data!A9</f>
        <v/>
      </c>
      <c r="B9" s="25" t="n">
        <v>0</v>
      </c>
      <c r="C9" s="25">
        <f>Subsurface_Inputs!$C$57+1.5*SIN(2*PI()*A9/35)</f>
        <v/>
      </c>
      <c r="D9" s="25">
        <f>Subsurface_Live_Data!M9+Subsurface_Inputs!$C$56*SIN(2*PI()*A9/31)</f>
        <v/>
      </c>
      <c r="E9" s="25">
        <f>IF(Subsurface_Live_Data!H9&gt;=Subsurface_Inputs!$C$42,Subsurface_Live_Data!N9+Subsurface_Inputs!$C$56*SIN(2*PI()*A9/27),"")</f>
        <v/>
      </c>
      <c r="F9" s="25">
        <f>Subsurface_Live_Data!O9+Subsurface_Inputs!$C$56*SIN(2*PI()*A9/47)</f>
        <v/>
      </c>
      <c r="G9" s="25">
        <f>-55+3*SIN(2*PI()*A9/19)</f>
        <v/>
      </c>
    </row>
    <row r="10">
      <c r="A10" s="25">
        <f>Subsurface_Live_Data!A10</f>
        <v/>
      </c>
      <c r="B10" s="25" t="n">
        <v>0</v>
      </c>
      <c r="C10" s="25">
        <f>Subsurface_Inputs!$C$57+1.5*SIN(2*PI()*A10/35)</f>
        <v/>
      </c>
      <c r="D10" s="25">
        <f>Subsurface_Live_Data!M10+Subsurface_Inputs!$C$56*SIN(2*PI()*A10/31)</f>
        <v/>
      </c>
      <c r="E10" s="25">
        <f>IF(Subsurface_Live_Data!H10&gt;=Subsurface_Inputs!$C$42,Subsurface_Live_Data!N10+Subsurface_Inputs!$C$56*SIN(2*PI()*A10/27),"")</f>
        <v/>
      </c>
      <c r="F10" s="25">
        <f>Subsurface_Live_Data!O10+Subsurface_Inputs!$C$56*SIN(2*PI()*A10/47)</f>
        <v/>
      </c>
      <c r="G10" s="25">
        <f>-55+3*SIN(2*PI()*A10/19)</f>
        <v/>
      </c>
    </row>
    <row r="11">
      <c r="A11" s="25">
        <f>Subsurface_Live_Data!A11</f>
        <v/>
      </c>
      <c r="B11" s="25" t="n">
        <v>0</v>
      </c>
      <c r="C11" s="25">
        <f>Subsurface_Inputs!$C$57+1.5*SIN(2*PI()*A11/35)</f>
        <v/>
      </c>
      <c r="D11" s="25">
        <f>Subsurface_Live_Data!M11+Subsurface_Inputs!$C$56*SIN(2*PI()*A11/31)</f>
        <v/>
      </c>
      <c r="E11" s="25">
        <f>IF(Subsurface_Live_Data!H11&gt;=Subsurface_Inputs!$C$42,Subsurface_Live_Data!N11+Subsurface_Inputs!$C$56*SIN(2*PI()*A11/27),"")</f>
        <v/>
      </c>
      <c r="F11" s="25">
        <f>Subsurface_Live_Data!O11+Subsurface_Inputs!$C$56*SIN(2*PI()*A11/47)</f>
        <v/>
      </c>
      <c r="G11" s="25">
        <f>-55+3*SIN(2*PI()*A11/19)</f>
        <v/>
      </c>
    </row>
    <row r="12">
      <c r="A12" s="25">
        <f>Subsurface_Live_Data!A12</f>
        <v/>
      </c>
      <c r="B12" s="25" t="n">
        <v>0</v>
      </c>
      <c r="C12" s="25">
        <f>Subsurface_Inputs!$C$57+1.5*SIN(2*PI()*A12/35)</f>
        <v/>
      </c>
      <c r="D12" s="25">
        <f>Subsurface_Live_Data!M12+Subsurface_Inputs!$C$56*SIN(2*PI()*A12/31)</f>
        <v/>
      </c>
      <c r="E12" s="25">
        <f>IF(Subsurface_Live_Data!H12&gt;=Subsurface_Inputs!$C$42,Subsurface_Live_Data!N12+Subsurface_Inputs!$C$56*SIN(2*PI()*A12/27),"")</f>
        <v/>
      </c>
      <c r="F12" s="25">
        <f>Subsurface_Live_Data!O12+Subsurface_Inputs!$C$56*SIN(2*PI()*A12/47)</f>
        <v/>
      </c>
      <c r="G12" s="25">
        <f>-55+3*SIN(2*PI()*A12/19)</f>
        <v/>
      </c>
    </row>
    <row r="13">
      <c r="A13" s="25">
        <f>Subsurface_Live_Data!A13</f>
        <v/>
      </c>
      <c r="B13" s="25" t="n">
        <v>0</v>
      </c>
      <c r="C13" s="25">
        <f>Subsurface_Inputs!$C$57+1.5*SIN(2*PI()*A13/35)</f>
        <v/>
      </c>
      <c r="D13" s="25">
        <f>Subsurface_Live_Data!M13+Subsurface_Inputs!$C$56*SIN(2*PI()*A13/31)</f>
        <v/>
      </c>
      <c r="E13" s="25">
        <f>IF(Subsurface_Live_Data!H13&gt;=Subsurface_Inputs!$C$42,Subsurface_Live_Data!N13+Subsurface_Inputs!$C$56*SIN(2*PI()*A13/27),"")</f>
        <v/>
      </c>
      <c r="F13" s="25">
        <f>Subsurface_Live_Data!O13+Subsurface_Inputs!$C$56*SIN(2*PI()*A13/47)</f>
        <v/>
      </c>
      <c r="G13" s="25">
        <f>-55+3*SIN(2*PI()*A13/19)</f>
        <v/>
      </c>
    </row>
    <row r="14">
      <c r="A14" s="25">
        <f>Subsurface_Live_Data!A14</f>
        <v/>
      </c>
      <c r="B14" s="25" t="n">
        <v>0</v>
      </c>
      <c r="C14" s="25">
        <f>Subsurface_Inputs!$C$57+1.5*SIN(2*PI()*A14/35)</f>
        <v/>
      </c>
      <c r="D14" s="25">
        <f>Subsurface_Live_Data!M14+Subsurface_Inputs!$C$56*SIN(2*PI()*A14/31)</f>
        <v/>
      </c>
      <c r="E14" s="25">
        <f>IF(Subsurface_Live_Data!H14&gt;=Subsurface_Inputs!$C$42,Subsurface_Live_Data!N14+Subsurface_Inputs!$C$56*SIN(2*PI()*A14/27),"")</f>
        <v/>
      </c>
      <c r="F14" s="25">
        <f>Subsurface_Live_Data!O14+Subsurface_Inputs!$C$56*SIN(2*PI()*A14/47)</f>
        <v/>
      </c>
      <c r="G14" s="25">
        <f>-55+3*SIN(2*PI()*A14/19)</f>
        <v/>
      </c>
    </row>
    <row r="15">
      <c r="A15" s="25">
        <f>Subsurface_Live_Data!A15</f>
        <v/>
      </c>
      <c r="B15" s="25" t="n">
        <v>0</v>
      </c>
      <c r="C15" s="25">
        <f>Subsurface_Inputs!$C$57+1.5*SIN(2*PI()*A15/35)</f>
        <v/>
      </c>
      <c r="D15" s="25">
        <f>Subsurface_Live_Data!M15+Subsurface_Inputs!$C$56*SIN(2*PI()*A15/31)</f>
        <v/>
      </c>
      <c r="E15" s="25">
        <f>IF(Subsurface_Live_Data!H15&gt;=Subsurface_Inputs!$C$42,Subsurface_Live_Data!N15+Subsurface_Inputs!$C$56*SIN(2*PI()*A15/27),"")</f>
        <v/>
      </c>
      <c r="F15" s="25">
        <f>Subsurface_Live_Data!O15+Subsurface_Inputs!$C$56*SIN(2*PI()*A15/47)</f>
        <v/>
      </c>
      <c r="G15" s="25">
        <f>-55+3*SIN(2*PI()*A15/19)</f>
        <v/>
      </c>
    </row>
    <row r="16">
      <c r="A16" s="25">
        <f>Subsurface_Live_Data!A16</f>
        <v/>
      </c>
      <c r="B16" s="25" t="n">
        <v>0</v>
      </c>
      <c r="C16" s="25">
        <f>Subsurface_Inputs!$C$57+1.5*SIN(2*PI()*A16/35)</f>
        <v/>
      </c>
      <c r="D16" s="25">
        <f>Subsurface_Live_Data!M16+Subsurface_Inputs!$C$56*SIN(2*PI()*A16/31)</f>
        <v/>
      </c>
      <c r="E16" s="25">
        <f>IF(Subsurface_Live_Data!H16&gt;=Subsurface_Inputs!$C$42,Subsurface_Live_Data!N16+Subsurface_Inputs!$C$56*SIN(2*PI()*A16/27),"")</f>
        <v/>
      </c>
      <c r="F16" s="25">
        <f>Subsurface_Live_Data!O16+Subsurface_Inputs!$C$56*SIN(2*PI()*A16/47)</f>
        <v/>
      </c>
      <c r="G16" s="25">
        <f>-55+3*SIN(2*PI()*A16/19)</f>
        <v/>
      </c>
    </row>
    <row r="17">
      <c r="A17" s="25">
        <f>Subsurface_Live_Data!A17</f>
        <v/>
      </c>
      <c r="B17" s="25" t="n">
        <v>0</v>
      </c>
      <c r="C17" s="25">
        <f>Subsurface_Inputs!$C$57+1.5*SIN(2*PI()*A17/35)</f>
        <v/>
      </c>
      <c r="D17" s="25">
        <f>Subsurface_Live_Data!M17+Subsurface_Inputs!$C$56*SIN(2*PI()*A17/31)</f>
        <v/>
      </c>
      <c r="E17" s="25">
        <f>IF(Subsurface_Live_Data!H17&gt;=Subsurface_Inputs!$C$42,Subsurface_Live_Data!N17+Subsurface_Inputs!$C$56*SIN(2*PI()*A17/27),"")</f>
        <v/>
      </c>
      <c r="F17" s="25">
        <f>Subsurface_Live_Data!O17+Subsurface_Inputs!$C$56*SIN(2*PI()*A17/47)</f>
        <v/>
      </c>
      <c r="G17" s="25">
        <f>-55+3*SIN(2*PI()*A17/19)</f>
        <v/>
      </c>
    </row>
    <row r="18">
      <c r="A18" s="25">
        <f>Subsurface_Live_Data!A18</f>
        <v/>
      </c>
      <c r="B18" s="25" t="n">
        <v>0</v>
      </c>
      <c r="C18" s="25">
        <f>Subsurface_Inputs!$C$57+1.5*SIN(2*PI()*A18/35)</f>
        <v/>
      </c>
      <c r="D18" s="25">
        <f>Subsurface_Live_Data!M18+Subsurface_Inputs!$C$56*SIN(2*PI()*A18/31)</f>
        <v/>
      </c>
      <c r="E18" s="25">
        <f>IF(Subsurface_Live_Data!H18&gt;=Subsurface_Inputs!$C$42,Subsurface_Live_Data!N18+Subsurface_Inputs!$C$56*SIN(2*PI()*A18/27),"")</f>
        <v/>
      </c>
      <c r="F18" s="25">
        <f>Subsurface_Live_Data!O18+Subsurface_Inputs!$C$56*SIN(2*PI()*A18/47)</f>
        <v/>
      </c>
      <c r="G18" s="25">
        <f>-55+3*SIN(2*PI()*A18/19)</f>
        <v/>
      </c>
    </row>
    <row r="19">
      <c r="A19" s="25">
        <f>Subsurface_Live_Data!A19</f>
        <v/>
      </c>
      <c r="B19" s="25" t="n">
        <v>0</v>
      </c>
      <c r="C19" s="25">
        <f>Subsurface_Inputs!$C$57+1.5*SIN(2*PI()*A19/35)</f>
        <v/>
      </c>
      <c r="D19" s="25">
        <f>Subsurface_Live_Data!M19+Subsurface_Inputs!$C$56*SIN(2*PI()*A19/31)</f>
        <v/>
      </c>
      <c r="E19" s="25">
        <f>IF(Subsurface_Live_Data!H19&gt;=Subsurface_Inputs!$C$42,Subsurface_Live_Data!N19+Subsurface_Inputs!$C$56*SIN(2*PI()*A19/27),"")</f>
        <v/>
      </c>
      <c r="F19" s="25">
        <f>Subsurface_Live_Data!O19+Subsurface_Inputs!$C$56*SIN(2*PI()*A19/47)</f>
        <v/>
      </c>
      <c r="G19" s="25">
        <f>-55+3*SIN(2*PI()*A19/19)</f>
        <v/>
      </c>
    </row>
    <row r="20">
      <c r="A20" s="25">
        <f>Subsurface_Live_Data!A20</f>
        <v/>
      </c>
      <c r="B20" s="25" t="n">
        <v>0</v>
      </c>
      <c r="C20" s="25">
        <f>Subsurface_Inputs!$C$57+1.5*SIN(2*PI()*A20/35)</f>
        <v/>
      </c>
      <c r="D20" s="25">
        <f>Subsurface_Live_Data!M20+Subsurface_Inputs!$C$56*SIN(2*PI()*A20/31)</f>
        <v/>
      </c>
      <c r="E20" s="25">
        <f>IF(Subsurface_Live_Data!H20&gt;=Subsurface_Inputs!$C$42,Subsurface_Live_Data!N20+Subsurface_Inputs!$C$56*SIN(2*PI()*A20/27),"")</f>
        <v/>
      </c>
      <c r="F20" s="25">
        <f>Subsurface_Live_Data!O20+Subsurface_Inputs!$C$56*SIN(2*PI()*A20/47)</f>
        <v/>
      </c>
      <c r="G20" s="25">
        <f>-55+3*SIN(2*PI()*A20/19)</f>
        <v/>
      </c>
    </row>
    <row r="21">
      <c r="A21" s="25">
        <f>Subsurface_Live_Data!A21</f>
        <v/>
      </c>
      <c r="B21" s="25" t="n">
        <v>0</v>
      </c>
      <c r="C21" s="25">
        <f>Subsurface_Inputs!$C$57+1.5*SIN(2*PI()*A21/35)</f>
        <v/>
      </c>
      <c r="D21" s="25">
        <f>Subsurface_Live_Data!M21+Subsurface_Inputs!$C$56*SIN(2*PI()*A21/31)</f>
        <v/>
      </c>
      <c r="E21" s="25">
        <f>IF(Subsurface_Live_Data!H21&gt;=Subsurface_Inputs!$C$42,Subsurface_Live_Data!N21+Subsurface_Inputs!$C$56*SIN(2*PI()*A21/27),"")</f>
        <v/>
      </c>
      <c r="F21" s="25">
        <f>Subsurface_Live_Data!O21+Subsurface_Inputs!$C$56*SIN(2*PI()*A21/47)</f>
        <v/>
      </c>
      <c r="G21" s="25">
        <f>-55+3*SIN(2*PI()*A21/19)</f>
        <v/>
      </c>
    </row>
    <row r="22">
      <c r="A22" s="25">
        <f>Subsurface_Live_Data!A22</f>
        <v/>
      </c>
      <c r="B22" s="25" t="n">
        <v>0</v>
      </c>
      <c r="C22" s="25">
        <f>Subsurface_Inputs!$C$57+1.5*SIN(2*PI()*A22/35)</f>
        <v/>
      </c>
      <c r="D22" s="25">
        <f>Subsurface_Live_Data!M22+Subsurface_Inputs!$C$56*SIN(2*PI()*A22/31)</f>
        <v/>
      </c>
      <c r="E22" s="25">
        <f>IF(Subsurface_Live_Data!H22&gt;=Subsurface_Inputs!$C$42,Subsurface_Live_Data!N22+Subsurface_Inputs!$C$56*SIN(2*PI()*A22/27),"")</f>
        <v/>
      </c>
      <c r="F22" s="25">
        <f>Subsurface_Live_Data!O22+Subsurface_Inputs!$C$56*SIN(2*PI()*A22/47)</f>
        <v/>
      </c>
      <c r="G22" s="25">
        <f>-55+3*SIN(2*PI()*A22/19)</f>
        <v/>
      </c>
    </row>
    <row r="23">
      <c r="A23" s="25">
        <f>Subsurface_Live_Data!A23</f>
        <v/>
      </c>
      <c r="B23" s="25" t="n">
        <v>0</v>
      </c>
      <c r="C23" s="25">
        <f>Subsurface_Inputs!$C$57+1.5*SIN(2*PI()*A23/35)</f>
        <v/>
      </c>
      <c r="D23" s="25">
        <f>Subsurface_Live_Data!M23+Subsurface_Inputs!$C$56*SIN(2*PI()*A23/31)</f>
        <v/>
      </c>
      <c r="E23" s="25">
        <f>IF(Subsurface_Live_Data!H23&gt;=Subsurface_Inputs!$C$42,Subsurface_Live_Data!N23+Subsurface_Inputs!$C$56*SIN(2*PI()*A23/27),"")</f>
        <v/>
      </c>
      <c r="F23" s="25">
        <f>Subsurface_Live_Data!O23+Subsurface_Inputs!$C$56*SIN(2*PI()*A23/47)</f>
        <v/>
      </c>
      <c r="G23" s="25">
        <f>-55+3*SIN(2*PI()*A23/19)</f>
        <v/>
      </c>
    </row>
    <row r="24">
      <c r="A24" s="25">
        <f>Subsurface_Live_Data!A24</f>
        <v/>
      </c>
      <c r="B24" s="25" t="n">
        <v>0</v>
      </c>
      <c r="C24" s="25">
        <f>Subsurface_Inputs!$C$57+1.5*SIN(2*PI()*A24/35)</f>
        <v/>
      </c>
      <c r="D24" s="25">
        <f>Subsurface_Live_Data!M24+Subsurface_Inputs!$C$56*SIN(2*PI()*A24/31)</f>
        <v/>
      </c>
      <c r="E24" s="25">
        <f>IF(Subsurface_Live_Data!H24&gt;=Subsurface_Inputs!$C$42,Subsurface_Live_Data!N24+Subsurface_Inputs!$C$56*SIN(2*PI()*A24/27),"")</f>
        <v/>
      </c>
      <c r="F24" s="25">
        <f>Subsurface_Live_Data!O24+Subsurface_Inputs!$C$56*SIN(2*PI()*A24/47)</f>
        <v/>
      </c>
      <c r="G24" s="25">
        <f>-55+3*SIN(2*PI()*A24/19)</f>
        <v/>
      </c>
    </row>
    <row r="25">
      <c r="A25" s="25">
        <f>Subsurface_Live_Data!A25</f>
        <v/>
      </c>
      <c r="B25" s="25" t="n">
        <v>0</v>
      </c>
      <c r="C25" s="25">
        <f>Subsurface_Inputs!$C$57+1.5*SIN(2*PI()*A25/35)</f>
        <v/>
      </c>
      <c r="D25" s="25">
        <f>Subsurface_Live_Data!M25+Subsurface_Inputs!$C$56*SIN(2*PI()*A25/31)</f>
        <v/>
      </c>
      <c r="E25" s="25">
        <f>IF(Subsurface_Live_Data!H25&gt;=Subsurface_Inputs!$C$42,Subsurface_Live_Data!N25+Subsurface_Inputs!$C$56*SIN(2*PI()*A25/27),"")</f>
        <v/>
      </c>
      <c r="F25" s="25">
        <f>Subsurface_Live_Data!O25+Subsurface_Inputs!$C$56*SIN(2*PI()*A25/47)</f>
        <v/>
      </c>
      <c r="G25" s="25">
        <f>-55+3*SIN(2*PI()*A25/19)</f>
        <v/>
      </c>
    </row>
    <row r="26">
      <c r="A26" s="25">
        <f>Subsurface_Live_Data!A26</f>
        <v/>
      </c>
      <c r="B26" s="25" t="n">
        <v>0</v>
      </c>
      <c r="C26" s="25">
        <f>Subsurface_Inputs!$C$57+1.5*SIN(2*PI()*A26/35)</f>
        <v/>
      </c>
      <c r="D26" s="25">
        <f>Subsurface_Live_Data!M26+Subsurface_Inputs!$C$56*SIN(2*PI()*A26/31)</f>
        <v/>
      </c>
      <c r="E26" s="25">
        <f>IF(Subsurface_Live_Data!H26&gt;=Subsurface_Inputs!$C$42,Subsurface_Live_Data!N26+Subsurface_Inputs!$C$56*SIN(2*PI()*A26/27),"")</f>
        <v/>
      </c>
      <c r="F26" s="25">
        <f>Subsurface_Live_Data!O26+Subsurface_Inputs!$C$56*SIN(2*PI()*A26/47)</f>
        <v/>
      </c>
      <c r="G26" s="25">
        <f>-55+3*SIN(2*PI()*A26/19)</f>
        <v/>
      </c>
    </row>
    <row r="27">
      <c r="A27" s="25">
        <f>Subsurface_Live_Data!A27</f>
        <v/>
      </c>
      <c r="B27" s="25" t="n">
        <v>0</v>
      </c>
      <c r="C27" s="25">
        <f>Subsurface_Inputs!$C$57+1.5*SIN(2*PI()*A27/35)</f>
        <v/>
      </c>
      <c r="D27" s="25">
        <f>Subsurface_Live_Data!M27+Subsurface_Inputs!$C$56*SIN(2*PI()*A27/31)</f>
        <v/>
      </c>
      <c r="E27" s="25">
        <f>IF(Subsurface_Live_Data!H27&gt;=Subsurface_Inputs!$C$42,Subsurface_Live_Data!N27+Subsurface_Inputs!$C$56*SIN(2*PI()*A27/27),"")</f>
        <v/>
      </c>
      <c r="F27" s="25">
        <f>Subsurface_Live_Data!O27+Subsurface_Inputs!$C$56*SIN(2*PI()*A27/47)</f>
        <v/>
      </c>
      <c r="G27" s="25">
        <f>-55+3*SIN(2*PI()*A27/19)</f>
        <v/>
      </c>
    </row>
    <row r="28">
      <c r="A28" s="25">
        <f>Subsurface_Live_Data!A28</f>
        <v/>
      </c>
      <c r="B28" s="25" t="n">
        <v>0</v>
      </c>
      <c r="C28" s="25">
        <f>Subsurface_Inputs!$C$57+1.5*SIN(2*PI()*A28/35)</f>
        <v/>
      </c>
      <c r="D28" s="25">
        <f>Subsurface_Live_Data!M28+Subsurface_Inputs!$C$56*SIN(2*PI()*A28/31)</f>
        <v/>
      </c>
      <c r="E28" s="25">
        <f>IF(Subsurface_Live_Data!H28&gt;=Subsurface_Inputs!$C$42,Subsurface_Live_Data!N28+Subsurface_Inputs!$C$56*SIN(2*PI()*A28/27),"")</f>
        <v/>
      </c>
      <c r="F28" s="25">
        <f>Subsurface_Live_Data!O28+Subsurface_Inputs!$C$56*SIN(2*PI()*A28/47)</f>
        <v/>
      </c>
      <c r="G28" s="25">
        <f>-55+3*SIN(2*PI()*A28/19)</f>
        <v/>
      </c>
    </row>
    <row r="29">
      <c r="A29" s="25">
        <f>Subsurface_Live_Data!A29</f>
        <v/>
      </c>
      <c r="B29" s="25" t="n">
        <v>0</v>
      </c>
      <c r="C29" s="25">
        <f>Subsurface_Inputs!$C$57+1.5*SIN(2*PI()*A29/35)</f>
        <v/>
      </c>
      <c r="D29" s="25">
        <f>Subsurface_Live_Data!M29+Subsurface_Inputs!$C$56*SIN(2*PI()*A29/31)</f>
        <v/>
      </c>
      <c r="E29" s="25">
        <f>IF(Subsurface_Live_Data!H29&gt;=Subsurface_Inputs!$C$42,Subsurface_Live_Data!N29+Subsurface_Inputs!$C$56*SIN(2*PI()*A29/27),"")</f>
        <v/>
      </c>
      <c r="F29" s="25">
        <f>Subsurface_Live_Data!O29+Subsurface_Inputs!$C$56*SIN(2*PI()*A29/47)</f>
        <v/>
      </c>
      <c r="G29" s="25">
        <f>-55+3*SIN(2*PI()*A29/19)</f>
        <v/>
      </c>
    </row>
    <row r="30">
      <c r="A30" s="25">
        <f>Subsurface_Live_Data!A30</f>
        <v/>
      </c>
      <c r="B30" s="25" t="n">
        <v>0</v>
      </c>
      <c r="C30" s="25">
        <f>Subsurface_Inputs!$C$57+1.5*SIN(2*PI()*A30/35)</f>
        <v/>
      </c>
      <c r="D30" s="25">
        <f>Subsurface_Live_Data!M30+Subsurface_Inputs!$C$56*SIN(2*PI()*A30/31)</f>
        <v/>
      </c>
      <c r="E30" s="25">
        <f>IF(Subsurface_Live_Data!H30&gt;=Subsurface_Inputs!$C$42,Subsurface_Live_Data!N30+Subsurface_Inputs!$C$56*SIN(2*PI()*A30/27),"")</f>
        <v/>
      </c>
      <c r="F30" s="25">
        <f>Subsurface_Live_Data!O30+Subsurface_Inputs!$C$56*SIN(2*PI()*A30/47)</f>
        <v/>
      </c>
      <c r="G30" s="25">
        <f>-55+3*SIN(2*PI()*A30/19)</f>
        <v/>
      </c>
    </row>
    <row r="31">
      <c r="A31" s="25">
        <f>Subsurface_Live_Data!A31</f>
        <v/>
      </c>
      <c r="B31" s="25" t="n">
        <v>0</v>
      </c>
      <c r="C31" s="25">
        <f>Subsurface_Inputs!$C$57+1.5*SIN(2*PI()*A31/35)</f>
        <v/>
      </c>
      <c r="D31" s="25">
        <f>Subsurface_Live_Data!M31+Subsurface_Inputs!$C$56*SIN(2*PI()*A31/31)</f>
        <v/>
      </c>
      <c r="E31" s="25">
        <f>IF(Subsurface_Live_Data!H31&gt;=Subsurface_Inputs!$C$42,Subsurface_Live_Data!N31+Subsurface_Inputs!$C$56*SIN(2*PI()*A31/27),"")</f>
        <v/>
      </c>
      <c r="F31" s="25">
        <f>Subsurface_Live_Data!O31+Subsurface_Inputs!$C$56*SIN(2*PI()*A31/47)</f>
        <v/>
      </c>
      <c r="G31" s="25">
        <f>-55+3*SIN(2*PI()*A31/19)</f>
        <v/>
      </c>
    </row>
    <row r="32">
      <c r="A32" s="25">
        <f>Subsurface_Live_Data!A32</f>
        <v/>
      </c>
      <c r="B32" s="25" t="n">
        <v>0</v>
      </c>
      <c r="C32" s="25">
        <f>Subsurface_Inputs!$C$57+1.5*SIN(2*PI()*A32/35)</f>
        <v/>
      </c>
      <c r="D32" s="25">
        <f>Subsurface_Live_Data!M32+Subsurface_Inputs!$C$56*SIN(2*PI()*A32/31)</f>
        <v/>
      </c>
      <c r="E32" s="25">
        <f>IF(Subsurface_Live_Data!H32&gt;=Subsurface_Inputs!$C$42,Subsurface_Live_Data!N32+Subsurface_Inputs!$C$56*SIN(2*PI()*A32/27),"")</f>
        <v/>
      </c>
      <c r="F32" s="25">
        <f>Subsurface_Live_Data!O32+Subsurface_Inputs!$C$56*SIN(2*PI()*A32/47)</f>
        <v/>
      </c>
      <c r="G32" s="25">
        <f>-55+3*SIN(2*PI()*A32/19)</f>
        <v/>
      </c>
    </row>
    <row r="33">
      <c r="A33" s="25">
        <f>Subsurface_Live_Data!A33</f>
        <v/>
      </c>
      <c r="B33" s="25" t="n">
        <v>0</v>
      </c>
      <c r="C33" s="25">
        <f>Subsurface_Inputs!$C$57+1.5*SIN(2*PI()*A33/35)</f>
        <v/>
      </c>
      <c r="D33" s="25">
        <f>Subsurface_Live_Data!M33+Subsurface_Inputs!$C$56*SIN(2*PI()*A33/31)</f>
        <v/>
      </c>
      <c r="E33" s="25">
        <f>IF(Subsurface_Live_Data!H33&gt;=Subsurface_Inputs!$C$42,Subsurface_Live_Data!N33+Subsurface_Inputs!$C$56*SIN(2*PI()*A33/27),"")</f>
        <v/>
      </c>
      <c r="F33" s="25">
        <f>Subsurface_Live_Data!O33+Subsurface_Inputs!$C$56*SIN(2*PI()*A33/47)</f>
        <v/>
      </c>
      <c r="G33" s="25">
        <f>-55+3*SIN(2*PI()*A33/19)</f>
        <v/>
      </c>
    </row>
    <row r="34">
      <c r="A34" s="25">
        <f>Subsurface_Live_Data!A34</f>
        <v/>
      </c>
      <c r="B34" s="25" t="n">
        <v>0</v>
      </c>
      <c r="C34" s="25">
        <f>Subsurface_Inputs!$C$57+1.5*SIN(2*PI()*A34/35)</f>
        <v/>
      </c>
      <c r="D34" s="25">
        <f>Subsurface_Live_Data!M34+Subsurface_Inputs!$C$56*SIN(2*PI()*A34/31)</f>
        <v/>
      </c>
      <c r="E34" s="25">
        <f>IF(Subsurface_Live_Data!H34&gt;=Subsurface_Inputs!$C$42,Subsurface_Live_Data!N34+Subsurface_Inputs!$C$56*SIN(2*PI()*A34/27),"")</f>
        <v/>
      </c>
      <c r="F34" s="25">
        <f>Subsurface_Live_Data!O34+Subsurface_Inputs!$C$56*SIN(2*PI()*A34/47)</f>
        <v/>
      </c>
      <c r="G34" s="25">
        <f>-55+3*SIN(2*PI()*A34/19)</f>
        <v/>
      </c>
    </row>
    <row r="35">
      <c r="A35" s="25">
        <f>Subsurface_Live_Data!A35</f>
        <v/>
      </c>
      <c r="B35" s="25" t="n">
        <v>0</v>
      </c>
      <c r="C35" s="25">
        <f>Subsurface_Inputs!$C$57+1.5*SIN(2*PI()*A35/35)</f>
        <v/>
      </c>
      <c r="D35" s="25">
        <f>Subsurface_Live_Data!M35+Subsurface_Inputs!$C$56*SIN(2*PI()*A35/31)</f>
        <v/>
      </c>
      <c r="E35" s="25">
        <f>IF(Subsurface_Live_Data!H35&gt;=Subsurface_Inputs!$C$42,Subsurface_Live_Data!N35+Subsurface_Inputs!$C$56*SIN(2*PI()*A35/27),"")</f>
        <v/>
      </c>
      <c r="F35" s="25">
        <f>Subsurface_Live_Data!O35+Subsurface_Inputs!$C$56*SIN(2*PI()*A35/47)</f>
        <v/>
      </c>
      <c r="G35" s="25">
        <f>-55+3*SIN(2*PI()*A35/19)</f>
        <v/>
      </c>
    </row>
    <row r="36">
      <c r="A36" s="25">
        <f>Subsurface_Live_Data!A36</f>
        <v/>
      </c>
      <c r="B36" s="25" t="n">
        <v>0</v>
      </c>
      <c r="C36" s="25">
        <f>Subsurface_Inputs!$C$57+1.5*SIN(2*PI()*A36/35)</f>
        <v/>
      </c>
      <c r="D36" s="25">
        <f>Subsurface_Live_Data!M36+Subsurface_Inputs!$C$56*SIN(2*PI()*A36/31)</f>
        <v/>
      </c>
      <c r="E36" s="25">
        <f>IF(Subsurface_Live_Data!H36&gt;=Subsurface_Inputs!$C$42,Subsurface_Live_Data!N36+Subsurface_Inputs!$C$56*SIN(2*PI()*A36/27),"")</f>
        <v/>
      </c>
      <c r="F36" s="25">
        <f>Subsurface_Live_Data!O36+Subsurface_Inputs!$C$56*SIN(2*PI()*A36/47)</f>
        <v/>
      </c>
      <c r="G36" s="25">
        <f>-55+3*SIN(2*PI()*A36/19)</f>
        <v/>
      </c>
    </row>
    <row r="37">
      <c r="A37" s="25">
        <f>Subsurface_Live_Data!A37</f>
        <v/>
      </c>
      <c r="B37" s="25" t="n">
        <v>0</v>
      </c>
      <c r="C37" s="25">
        <f>Subsurface_Inputs!$C$57+1.5*SIN(2*PI()*A37/35)</f>
        <v/>
      </c>
      <c r="D37" s="25">
        <f>Subsurface_Live_Data!M37+Subsurface_Inputs!$C$56*SIN(2*PI()*A37/31)</f>
        <v/>
      </c>
      <c r="E37" s="25">
        <f>IF(Subsurface_Live_Data!H37&gt;=Subsurface_Inputs!$C$42,Subsurface_Live_Data!N37+Subsurface_Inputs!$C$56*SIN(2*PI()*A37/27),"")</f>
        <v/>
      </c>
      <c r="F37" s="25">
        <f>Subsurface_Live_Data!O37+Subsurface_Inputs!$C$56*SIN(2*PI()*A37/47)</f>
        <v/>
      </c>
      <c r="G37" s="25">
        <f>-55+3*SIN(2*PI()*A37/19)</f>
        <v/>
      </c>
    </row>
    <row r="38">
      <c r="A38" s="25">
        <f>Subsurface_Live_Data!A38</f>
        <v/>
      </c>
      <c r="B38" s="25" t="n">
        <v>0</v>
      </c>
      <c r="C38" s="25">
        <f>Subsurface_Inputs!$C$57+1.5*SIN(2*PI()*A38/35)</f>
        <v/>
      </c>
      <c r="D38" s="25">
        <f>Subsurface_Live_Data!M38+Subsurface_Inputs!$C$56*SIN(2*PI()*A38/31)</f>
        <v/>
      </c>
      <c r="E38" s="25">
        <f>IF(Subsurface_Live_Data!H38&gt;=Subsurface_Inputs!$C$42,Subsurface_Live_Data!N38+Subsurface_Inputs!$C$56*SIN(2*PI()*A38/27),"")</f>
        <v/>
      </c>
      <c r="F38" s="25">
        <f>Subsurface_Live_Data!O38+Subsurface_Inputs!$C$56*SIN(2*PI()*A38/47)</f>
        <v/>
      </c>
      <c r="G38" s="25">
        <f>-55+3*SIN(2*PI()*A38/19)</f>
        <v/>
      </c>
    </row>
    <row r="39">
      <c r="A39" s="25">
        <f>Subsurface_Live_Data!A39</f>
        <v/>
      </c>
      <c r="B39" s="25" t="n">
        <v>0</v>
      </c>
      <c r="C39" s="25">
        <f>Subsurface_Inputs!$C$57+1.5*SIN(2*PI()*A39/35)</f>
        <v/>
      </c>
      <c r="D39" s="25">
        <f>Subsurface_Live_Data!M39+Subsurface_Inputs!$C$56*SIN(2*PI()*A39/31)</f>
        <v/>
      </c>
      <c r="E39" s="25">
        <f>IF(Subsurface_Live_Data!H39&gt;=Subsurface_Inputs!$C$42,Subsurface_Live_Data!N39+Subsurface_Inputs!$C$56*SIN(2*PI()*A39/27),"")</f>
        <v/>
      </c>
      <c r="F39" s="25">
        <f>Subsurface_Live_Data!O39+Subsurface_Inputs!$C$56*SIN(2*PI()*A39/47)</f>
        <v/>
      </c>
      <c r="G39" s="25">
        <f>-55+3*SIN(2*PI()*A39/19)</f>
        <v/>
      </c>
    </row>
    <row r="40">
      <c r="A40" s="25">
        <f>Subsurface_Live_Data!A40</f>
        <v/>
      </c>
      <c r="B40" s="25" t="n">
        <v>0</v>
      </c>
      <c r="C40" s="25">
        <f>Subsurface_Inputs!$C$57+1.5*SIN(2*PI()*A40/35)</f>
        <v/>
      </c>
      <c r="D40" s="25">
        <f>Subsurface_Live_Data!M40+Subsurface_Inputs!$C$56*SIN(2*PI()*A40/31)</f>
        <v/>
      </c>
      <c r="E40" s="25">
        <f>IF(Subsurface_Live_Data!H40&gt;=Subsurface_Inputs!$C$42,Subsurface_Live_Data!N40+Subsurface_Inputs!$C$56*SIN(2*PI()*A40/27),"")</f>
        <v/>
      </c>
      <c r="F40" s="25">
        <f>Subsurface_Live_Data!O40+Subsurface_Inputs!$C$56*SIN(2*PI()*A40/47)</f>
        <v/>
      </c>
      <c r="G40" s="25">
        <f>-55+3*SIN(2*PI()*A40/19)</f>
        <v/>
      </c>
    </row>
    <row r="41">
      <c r="A41" s="25">
        <f>Subsurface_Live_Data!A41</f>
        <v/>
      </c>
      <c r="B41" s="25" t="n">
        <v>0</v>
      </c>
      <c r="C41" s="25">
        <f>Subsurface_Inputs!$C$57+1.5*SIN(2*PI()*A41/35)</f>
        <v/>
      </c>
      <c r="D41" s="25">
        <f>Subsurface_Live_Data!M41+Subsurface_Inputs!$C$56*SIN(2*PI()*A41/31)</f>
        <v/>
      </c>
      <c r="E41" s="25">
        <f>IF(Subsurface_Live_Data!H41&gt;=Subsurface_Inputs!$C$42,Subsurface_Live_Data!N41+Subsurface_Inputs!$C$56*SIN(2*PI()*A41/27),"")</f>
        <v/>
      </c>
      <c r="F41" s="25">
        <f>Subsurface_Live_Data!O41+Subsurface_Inputs!$C$56*SIN(2*PI()*A41/47)</f>
        <v/>
      </c>
      <c r="G41" s="25">
        <f>-55+3*SIN(2*PI()*A41/19)</f>
        <v/>
      </c>
    </row>
    <row r="42">
      <c r="A42" s="25">
        <f>Subsurface_Live_Data!A42</f>
        <v/>
      </c>
      <c r="B42" s="25" t="n">
        <v>0</v>
      </c>
      <c r="C42" s="25">
        <f>Subsurface_Inputs!$C$57+1.5*SIN(2*PI()*A42/35)</f>
        <v/>
      </c>
      <c r="D42" s="25">
        <f>Subsurface_Live_Data!M42+Subsurface_Inputs!$C$56*SIN(2*PI()*A42/31)</f>
        <v/>
      </c>
      <c r="E42" s="25">
        <f>IF(Subsurface_Live_Data!H42&gt;=Subsurface_Inputs!$C$42,Subsurface_Live_Data!N42+Subsurface_Inputs!$C$56*SIN(2*PI()*A42/27),"")</f>
        <v/>
      </c>
      <c r="F42" s="25">
        <f>Subsurface_Live_Data!O42+Subsurface_Inputs!$C$56*SIN(2*PI()*A42/47)</f>
        <v/>
      </c>
      <c r="G42" s="25">
        <f>-55+3*SIN(2*PI()*A42/19)</f>
        <v/>
      </c>
    </row>
    <row r="43">
      <c r="A43" s="25">
        <f>Subsurface_Live_Data!A43</f>
        <v/>
      </c>
      <c r="B43" s="25" t="n">
        <v>0</v>
      </c>
      <c r="C43" s="25">
        <f>Subsurface_Inputs!$C$57+1.5*SIN(2*PI()*A43/35)</f>
        <v/>
      </c>
      <c r="D43" s="25">
        <f>Subsurface_Live_Data!M43+Subsurface_Inputs!$C$56*SIN(2*PI()*A43/31)</f>
        <v/>
      </c>
      <c r="E43" s="25">
        <f>IF(Subsurface_Live_Data!H43&gt;=Subsurface_Inputs!$C$42,Subsurface_Live_Data!N43+Subsurface_Inputs!$C$56*SIN(2*PI()*A43/27),"")</f>
        <v/>
      </c>
      <c r="F43" s="25">
        <f>Subsurface_Live_Data!O43+Subsurface_Inputs!$C$56*SIN(2*PI()*A43/47)</f>
        <v/>
      </c>
      <c r="G43" s="25">
        <f>-55+3*SIN(2*PI()*A43/19)</f>
        <v/>
      </c>
    </row>
    <row r="44">
      <c r="A44" s="25">
        <f>Subsurface_Live_Data!A44</f>
        <v/>
      </c>
      <c r="B44" s="25" t="n">
        <v>0</v>
      </c>
      <c r="C44" s="25">
        <f>Subsurface_Inputs!$C$57+1.5*SIN(2*PI()*A44/35)</f>
        <v/>
      </c>
      <c r="D44" s="25">
        <f>Subsurface_Live_Data!M44+Subsurface_Inputs!$C$56*SIN(2*PI()*A44/31)</f>
        <v/>
      </c>
      <c r="E44" s="25">
        <f>IF(Subsurface_Live_Data!H44&gt;=Subsurface_Inputs!$C$42,Subsurface_Live_Data!N44+Subsurface_Inputs!$C$56*SIN(2*PI()*A44/27),"")</f>
        <v/>
      </c>
      <c r="F44" s="25">
        <f>Subsurface_Live_Data!O44+Subsurface_Inputs!$C$56*SIN(2*PI()*A44/47)</f>
        <v/>
      </c>
      <c r="G44" s="25">
        <f>-55+3*SIN(2*PI()*A44/19)</f>
        <v/>
      </c>
    </row>
    <row r="45">
      <c r="A45" s="25">
        <f>Subsurface_Live_Data!A45</f>
        <v/>
      </c>
      <c r="B45" s="25" t="n">
        <v>0</v>
      </c>
      <c r="C45" s="25">
        <f>Subsurface_Inputs!$C$57+1.5*SIN(2*PI()*A45/35)</f>
        <v/>
      </c>
      <c r="D45" s="25">
        <f>Subsurface_Live_Data!M45+Subsurface_Inputs!$C$56*SIN(2*PI()*A45/31)</f>
        <v/>
      </c>
      <c r="E45" s="25">
        <f>IF(Subsurface_Live_Data!H45&gt;=Subsurface_Inputs!$C$42,Subsurface_Live_Data!N45+Subsurface_Inputs!$C$56*SIN(2*PI()*A45/27),"")</f>
        <v/>
      </c>
      <c r="F45" s="25">
        <f>Subsurface_Live_Data!O45+Subsurface_Inputs!$C$56*SIN(2*PI()*A45/47)</f>
        <v/>
      </c>
      <c r="G45" s="25">
        <f>-55+3*SIN(2*PI()*A45/19)</f>
        <v/>
      </c>
    </row>
    <row r="46">
      <c r="A46" s="25">
        <f>Subsurface_Live_Data!A46</f>
        <v/>
      </c>
      <c r="B46" s="25" t="n">
        <v>0</v>
      </c>
      <c r="C46" s="25">
        <f>Subsurface_Inputs!$C$57+1.5*SIN(2*PI()*A46/35)</f>
        <v/>
      </c>
      <c r="D46" s="25">
        <f>Subsurface_Live_Data!M46+Subsurface_Inputs!$C$56*SIN(2*PI()*A46/31)</f>
        <v/>
      </c>
      <c r="E46" s="25">
        <f>IF(Subsurface_Live_Data!H46&gt;=Subsurface_Inputs!$C$42,Subsurface_Live_Data!N46+Subsurface_Inputs!$C$56*SIN(2*PI()*A46/27),"")</f>
        <v/>
      </c>
      <c r="F46" s="25">
        <f>Subsurface_Live_Data!O46+Subsurface_Inputs!$C$56*SIN(2*PI()*A46/47)</f>
        <v/>
      </c>
      <c r="G46" s="25">
        <f>-55+3*SIN(2*PI()*A46/19)</f>
        <v/>
      </c>
    </row>
    <row r="47">
      <c r="A47" s="25">
        <f>Subsurface_Live_Data!A47</f>
        <v/>
      </c>
      <c r="B47" s="25" t="n">
        <v>0</v>
      </c>
      <c r="C47" s="25">
        <f>Subsurface_Inputs!$C$57+1.5*SIN(2*PI()*A47/35)</f>
        <v/>
      </c>
      <c r="D47" s="25">
        <f>Subsurface_Live_Data!M47+Subsurface_Inputs!$C$56*SIN(2*PI()*A47/31)</f>
        <v/>
      </c>
      <c r="E47" s="25">
        <f>IF(Subsurface_Live_Data!H47&gt;=Subsurface_Inputs!$C$42,Subsurface_Live_Data!N47+Subsurface_Inputs!$C$56*SIN(2*PI()*A47/27),"")</f>
        <v/>
      </c>
      <c r="F47" s="25">
        <f>Subsurface_Live_Data!O47+Subsurface_Inputs!$C$56*SIN(2*PI()*A47/47)</f>
        <v/>
      </c>
      <c r="G47" s="25">
        <f>-55+3*SIN(2*PI()*A47/19)</f>
        <v/>
      </c>
    </row>
    <row r="48">
      <c r="A48" s="25">
        <f>Subsurface_Live_Data!A48</f>
        <v/>
      </c>
      <c r="B48" s="25" t="n">
        <v>0</v>
      </c>
      <c r="C48" s="25">
        <f>Subsurface_Inputs!$C$57+1.5*SIN(2*PI()*A48/35)</f>
        <v/>
      </c>
      <c r="D48" s="25">
        <f>Subsurface_Live_Data!M48+Subsurface_Inputs!$C$56*SIN(2*PI()*A48/31)</f>
        <v/>
      </c>
      <c r="E48" s="25">
        <f>IF(Subsurface_Live_Data!H48&gt;=Subsurface_Inputs!$C$42,Subsurface_Live_Data!N48+Subsurface_Inputs!$C$56*SIN(2*PI()*A48/27),"")</f>
        <v/>
      </c>
      <c r="F48" s="25">
        <f>Subsurface_Live_Data!O48+Subsurface_Inputs!$C$56*SIN(2*PI()*A48/47)</f>
        <v/>
      </c>
      <c r="G48" s="25">
        <f>-55+3*SIN(2*PI()*A48/19)</f>
        <v/>
      </c>
    </row>
    <row r="49">
      <c r="A49" s="25">
        <f>Subsurface_Live_Data!A49</f>
        <v/>
      </c>
      <c r="B49" s="25" t="n">
        <v>0</v>
      </c>
      <c r="C49" s="25">
        <f>Subsurface_Inputs!$C$57+1.5*SIN(2*PI()*A49/35)</f>
        <v/>
      </c>
      <c r="D49" s="25">
        <f>Subsurface_Live_Data!M49+Subsurface_Inputs!$C$56*SIN(2*PI()*A49/31)</f>
        <v/>
      </c>
      <c r="E49" s="25">
        <f>IF(Subsurface_Live_Data!H49&gt;=Subsurface_Inputs!$C$42,Subsurface_Live_Data!N49+Subsurface_Inputs!$C$56*SIN(2*PI()*A49/27),"")</f>
        <v/>
      </c>
      <c r="F49" s="25">
        <f>Subsurface_Live_Data!O49+Subsurface_Inputs!$C$56*SIN(2*PI()*A49/47)</f>
        <v/>
      </c>
      <c r="G49" s="25">
        <f>-55+3*SIN(2*PI()*A49/19)</f>
        <v/>
      </c>
    </row>
    <row r="50">
      <c r="A50" s="25">
        <f>Subsurface_Live_Data!A50</f>
        <v/>
      </c>
      <c r="B50" s="25" t="n">
        <v>0</v>
      </c>
      <c r="C50" s="25">
        <f>Subsurface_Inputs!$C$57+1.5*SIN(2*PI()*A50/35)</f>
        <v/>
      </c>
      <c r="D50" s="25">
        <f>Subsurface_Live_Data!M50+Subsurface_Inputs!$C$56*SIN(2*PI()*A50/31)</f>
        <v/>
      </c>
      <c r="E50" s="25">
        <f>IF(Subsurface_Live_Data!H50&gt;=Subsurface_Inputs!$C$42,Subsurface_Live_Data!N50+Subsurface_Inputs!$C$56*SIN(2*PI()*A50/27),"")</f>
        <v/>
      </c>
      <c r="F50" s="25">
        <f>Subsurface_Live_Data!O50+Subsurface_Inputs!$C$56*SIN(2*PI()*A50/47)</f>
        <v/>
      </c>
      <c r="G50" s="25">
        <f>-55+3*SIN(2*PI()*A50/19)</f>
        <v/>
      </c>
    </row>
    <row r="51">
      <c r="A51" s="25">
        <f>Subsurface_Live_Data!A51</f>
        <v/>
      </c>
      <c r="B51" s="25" t="n">
        <v>0</v>
      </c>
      <c r="C51" s="25">
        <f>Subsurface_Inputs!$C$57+1.5*SIN(2*PI()*A51/35)</f>
        <v/>
      </c>
      <c r="D51" s="25">
        <f>Subsurface_Live_Data!M51+Subsurface_Inputs!$C$56*SIN(2*PI()*A51/31)</f>
        <v/>
      </c>
      <c r="E51" s="25">
        <f>IF(Subsurface_Live_Data!H51&gt;=Subsurface_Inputs!$C$42,Subsurface_Live_Data!N51+Subsurface_Inputs!$C$56*SIN(2*PI()*A51/27),"")</f>
        <v/>
      </c>
      <c r="F51" s="25">
        <f>Subsurface_Live_Data!O51+Subsurface_Inputs!$C$56*SIN(2*PI()*A51/47)</f>
        <v/>
      </c>
      <c r="G51" s="25">
        <f>-55+3*SIN(2*PI()*A51/19)</f>
        <v/>
      </c>
    </row>
    <row r="52">
      <c r="A52" s="25">
        <f>Subsurface_Live_Data!A52</f>
        <v/>
      </c>
      <c r="B52" s="25" t="n">
        <v>0</v>
      </c>
      <c r="C52" s="25">
        <f>Subsurface_Inputs!$C$57+1.5*SIN(2*PI()*A52/35)</f>
        <v/>
      </c>
      <c r="D52" s="25">
        <f>Subsurface_Live_Data!M52+Subsurface_Inputs!$C$56*SIN(2*PI()*A52/31)</f>
        <v/>
      </c>
      <c r="E52" s="25">
        <f>IF(Subsurface_Live_Data!H52&gt;=Subsurface_Inputs!$C$42,Subsurface_Live_Data!N52+Subsurface_Inputs!$C$56*SIN(2*PI()*A52/27),"")</f>
        <v/>
      </c>
      <c r="F52" s="25">
        <f>Subsurface_Live_Data!O52+Subsurface_Inputs!$C$56*SIN(2*PI()*A52/47)</f>
        <v/>
      </c>
      <c r="G52" s="25">
        <f>-55+3*SIN(2*PI()*A52/19)</f>
        <v/>
      </c>
    </row>
    <row r="53">
      <c r="A53" s="25">
        <f>Subsurface_Live_Data!A53</f>
        <v/>
      </c>
      <c r="B53" s="25" t="n">
        <v>0</v>
      </c>
      <c r="C53" s="25">
        <f>Subsurface_Inputs!$C$57+1.5*SIN(2*PI()*A53/35)</f>
        <v/>
      </c>
      <c r="D53" s="25">
        <f>Subsurface_Live_Data!M53+Subsurface_Inputs!$C$56*SIN(2*PI()*A53/31)</f>
        <v/>
      </c>
      <c r="E53" s="25">
        <f>IF(Subsurface_Live_Data!H53&gt;=Subsurface_Inputs!$C$42,Subsurface_Live_Data!N53+Subsurface_Inputs!$C$56*SIN(2*PI()*A53/27),"")</f>
        <v/>
      </c>
      <c r="F53" s="25">
        <f>Subsurface_Live_Data!O53+Subsurface_Inputs!$C$56*SIN(2*PI()*A53/47)</f>
        <v/>
      </c>
      <c r="G53" s="25">
        <f>-55+3*SIN(2*PI()*A53/19)</f>
        <v/>
      </c>
    </row>
    <row r="54">
      <c r="A54" s="25">
        <f>Subsurface_Live_Data!A54</f>
        <v/>
      </c>
      <c r="B54" s="25" t="n">
        <v>0</v>
      </c>
      <c r="C54" s="25">
        <f>Subsurface_Inputs!$C$57+1.5*SIN(2*PI()*A54/35)</f>
        <v/>
      </c>
      <c r="D54" s="25">
        <f>Subsurface_Live_Data!M54+Subsurface_Inputs!$C$56*SIN(2*PI()*A54/31)</f>
        <v/>
      </c>
      <c r="E54" s="25">
        <f>IF(Subsurface_Live_Data!H54&gt;=Subsurface_Inputs!$C$42,Subsurface_Live_Data!N54+Subsurface_Inputs!$C$56*SIN(2*PI()*A54/27),"")</f>
        <v/>
      </c>
      <c r="F54" s="25">
        <f>Subsurface_Live_Data!O54+Subsurface_Inputs!$C$56*SIN(2*PI()*A54/47)</f>
        <v/>
      </c>
      <c r="G54" s="25">
        <f>-55+3*SIN(2*PI()*A54/19)</f>
        <v/>
      </c>
    </row>
    <row r="55">
      <c r="A55" s="25">
        <f>Subsurface_Live_Data!A55</f>
        <v/>
      </c>
      <c r="B55" s="25" t="n">
        <v>0</v>
      </c>
      <c r="C55" s="25">
        <f>Subsurface_Inputs!$C$57+1.5*SIN(2*PI()*A55/35)</f>
        <v/>
      </c>
      <c r="D55" s="25">
        <f>Subsurface_Live_Data!M55+Subsurface_Inputs!$C$56*SIN(2*PI()*A55/31)</f>
        <v/>
      </c>
      <c r="E55" s="25">
        <f>IF(Subsurface_Live_Data!H55&gt;=Subsurface_Inputs!$C$42,Subsurface_Live_Data!N55+Subsurface_Inputs!$C$56*SIN(2*PI()*A55/27),"")</f>
        <v/>
      </c>
      <c r="F55" s="25">
        <f>Subsurface_Live_Data!O55+Subsurface_Inputs!$C$56*SIN(2*PI()*A55/47)</f>
        <v/>
      </c>
      <c r="G55" s="25">
        <f>-55+3*SIN(2*PI()*A55/19)</f>
        <v/>
      </c>
    </row>
    <row r="56">
      <c r="A56" s="25">
        <f>Subsurface_Live_Data!A56</f>
        <v/>
      </c>
      <c r="B56" s="25" t="n">
        <v>0</v>
      </c>
      <c r="C56" s="25">
        <f>Subsurface_Inputs!$C$57+1.5*SIN(2*PI()*A56/35)</f>
        <v/>
      </c>
      <c r="D56" s="25">
        <f>Subsurface_Live_Data!M56+Subsurface_Inputs!$C$56*SIN(2*PI()*A56/31)</f>
        <v/>
      </c>
      <c r="E56" s="25">
        <f>IF(Subsurface_Live_Data!H56&gt;=Subsurface_Inputs!$C$42,Subsurface_Live_Data!N56+Subsurface_Inputs!$C$56*SIN(2*PI()*A56/27),"")</f>
        <v/>
      </c>
      <c r="F56" s="25">
        <f>Subsurface_Live_Data!O56+Subsurface_Inputs!$C$56*SIN(2*PI()*A56/47)</f>
        <v/>
      </c>
      <c r="G56" s="25">
        <f>-55+3*SIN(2*PI()*A56/19)</f>
        <v/>
      </c>
    </row>
    <row r="57">
      <c r="A57" s="25">
        <f>Subsurface_Live_Data!A57</f>
        <v/>
      </c>
      <c r="B57" s="25" t="n">
        <v>0</v>
      </c>
      <c r="C57" s="25">
        <f>Subsurface_Inputs!$C$57+1.5*SIN(2*PI()*A57/35)</f>
        <v/>
      </c>
      <c r="D57" s="25">
        <f>Subsurface_Live_Data!M57+Subsurface_Inputs!$C$56*SIN(2*PI()*A57/31)</f>
        <v/>
      </c>
      <c r="E57" s="25">
        <f>IF(Subsurface_Live_Data!H57&gt;=Subsurface_Inputs!$C$42,Subsurface_Live_Data!N57+Subsurface_Inputs!$C$56*SIN(2*PI()*A57/27),"")</f>
        <v/>
      </c>
      <c r="F57" s="25">
        <f>Subsurface_Live_Data!O57+Subsurface_Inputs!$C$56*SIN(2*PI()*A57/47)</f>
        <v/>
      </c>
      <c r="G57" s="25">
        <f>-55+3*SIN(2*PI()*A57/19)</f>
        <v/>
      </c>
    </row>
    <row r="58">
      <c r="A58" s="25">
        <f>Subsurface_Live_Data!A58</f>
        <v/>
      </c>
      <c r="B58" s="25" t="n">
        <v>0</v>
      </c>
      <c r="C58" s="25">
        <f>Subsurface_Inputs!$C$57+1.5*SIN(2*PI()*A58/35)</f>
        <v/>
      </c>
      <c r="D58" s="25">
        <f>Subsurface_Live_Data!M58+Subsurface_Inputs!$C$56*SIN(2*PI()*A58/31)</f>
        <v/>
      </c>
      <c r="E58" s="25">
        <f>IF(Subsurface_Live_Data!H58&gt;=Subsurface_Inputs!$C$42,Subsurface_Live_Data!N58+Subsurface_Inputs!$C$56*SIN(2*PI()*A58/27),"")</f>
        <v/>
      </c>
      <c r="F58" s="25">
        <f>Subsurface_Live_Data!O58+Subsurface_Inputs!$C$56*SIN(2*PI()*A58/47)</f>
        <v/>
      </c>
      <c r="G58" s="25">
        <f>-55+3*SIN(2*PI()*A58/19)</f>
        <v/>
      </c>
    </row>
    <row r="59">
      <c r="A59" s="25">
        <f>Subsurface_Live_Data!A59</f>
        <v/>
      </c>
      <c r="B59" s="25" t="n">
        <v>0</v>
      </c>
      <c r="C59" s="25">
        <f>Subsurface_Inputs!$C$57+1.5*SIN(2*PI()*A59/35)</f>
        <v/>
      </c>
      <c r="D59" s="25">
        <f>Subsurface_Live_Data!M59+Subsurface_Inputs!$C$56*SIN(2*PI()*A59/31)</f>
        <v/>
      </c>
      <c r="E59" s="25">
        <f>IF(Subsurface_Live_Data!H59&gt;=Subsurface_Inputs!$C$42,Subsurface_Live_Data!N59+Subsurface_Inputs!$C$56*SIN(2*PI()*A59/27),"")</f>
        <v/>
      </c>
      <c r="F59" s="25">
        <f>Subsurface_Live_Data!O59+Subsurface_Inputs!$C$56*SIN(2*PI()*A59/47)</f>
        <v/>
      </c>
      <c r="G59" s="25">
        <f>-55+3*SIN(2*PI()*A59/19)</f>
        <v/>
      </c>
    </row>
    <row r="60">
      <c r="A60" s="25">
        <f>Subsurface_Live_Data!A60</f>
        <v/>
      </c>
      <c r="B60" s="25" t="n">
        <v>0</v>
      </c>
      <c r="C60" s="25">
        <f>Subsurface_Inputs!$C$57+1.5*SIN(2*PI()*A60/35)</f>
        <v/>
      </c>
      <c r="D60" s="25">
        <f>Subsurface_Live_Data!M60+Subsurface_Inputs!$C$56*SIN(2*PI()*A60/31)</f>
        <v/>
      </c>
      <c r="E60" s="25">
        <f>IF(Subsurface_Live_Data!H60&gt;=Subsurface_Inputs!$C$42,Subsurface_Live_Data!N60+Subsurface_Inputs!$C$56*SIN(2*PI()*A60/27),"")</f>
        <v/>
      </c>
      <c r="F60" s="25">
        <f>Subsurface_Live_Data!O60+Subsurface_Inputs!$C$56*SIN(2*PI()*A60/47)</f>
        <v/>
      </c>
      <c r="G60" s="25">
        <f>-55+3*SIN(2*PI()*A60/19)</f>
        <v/>
      </c>
    </row>
    <row r="61">
      <c r="A61" s="25">
        <f>Subsurface_Live_Data!A61</f>
        <v/>
      </c>
      <c r="B61" s="25" t="n">
        <v>0</v>
      </c>
      <c r="C61" s="25">
        <f>Subsurface_Inputs!$C$57+1.5*SIN(2*PI()*A61/35)</f>
        <v/>
      </c>
      <c r="D61" s="25">
        <f>Subsurface_Live_Data!M61+Subsurface_Inputs!$C$56*SIN(2*PI()*A61/31)</f>
        <v/>
      </c>
      <c r="E61" s="25">
        <f>IF(Subsurface_Live_Data!H61&gt;=Subsurface_Inputs!$C$42,Subsurface_Live_Data!N61+Subsurface_Inputs!$C$56*SIN(2*PI()*A61/27),"")</f>
        <v/>
      </c>
      <c r="F61" s="25">
        <f>Subsurface_Live_Data!O61+Subsurface_Inputs!$C$56*SIN(2*PI()*A61/47)</f>
        <v/>
      </c>
      <c r="G61" s="25">
        <f>-55+3*SIN(2*PI()*A61/19)</f>
        <v/>
      </c>
    </row>
    <row r="62">
      <c r="A62" s="25">
        <f>Subsurface_Live_Data!A62</f>
        <v/>
      </c>
      <c r="B62" s="25" t="n">
        <v>0</v>
      </c>
      <c r="C62" s="25">
        <f>Subsurface_Inputs!$C$57+1.5*SIN(2*PI()*A62/35)</f>
        <v/>
      </c>
      <c r="D62" s="25">
        <f>Subsurface_Live_Data!M62+Subsurface_Inputs!$C$56*SIN(2*PI()*A62/31)</f>
        <v/>
      </c>
      <c r="E62" s="25">
        <f>IF(Subsurface_Live_Data!H62&gt;=Subsurface_Inputs!$C$42,Subsurface_Live_Data!N62+Subsurface_Inputs!$C$56*SIN(2*PI()*A62/27),"")</f>
        <v/>
      </c>
      <c r="F62" s="25">
        <f>Subsurface_Live_Data!O62+Subsurface_Inputs!$C$56*SIN(2*PI()*A62/47)</f>
        <v/>
      </c>
      <c r="G62" s="25">
        <f>-55+3*SIN(2*PI()*A62/19)</f>
        <v/>
      </c>
    </row>
    <row r="63">
      <c r="A63" s="25">
        <f>Subsurface_Live_Data!A63</f>
        <v/>
      </c>
      <c r="B63" s="25" t="n">
        <v>0</v>
      </c>
      <c r="C63" s="25">
        <f>Subsurface_Inputs!$C$57+1.5*SIN(2*PI()*A63/35)</f>
        <v/>
      </c>
      <c r="D63" s="25">
        <f>Subsurface_Live_Data!M63+Subsurface_Inputs!$C$56*SIN(2*PI()*A63/31)</f>
        <v/>
      </c>
      <c r="E63" s="25">
        <f>IF(Subsurface_Live_Data!H63&gt;=Subsurface_Inputs!$C$42,Subsurface_Live_Data!N63+Subsurface_Inputs!$C$56*SIN(2*PI()*A63/27),"")</f>
        <v/>
      </c>
      <c r="F63" s="25">
        <f>Subsurface_Live_Data!O63+Subsurface_Inputs!$C$56*SIN(2*PI()*A63/47)</f>
        <v/>
      </c>
      <c r="G63" s="25">
        <f>-55+3*SIN(2*PI()*A63/19)</f>
        <v/>
      </c>
    </row>
    <row r="64">
      <c r="A64" s="25">
        <f>Subsurface_Live_Data!A64</f>
        <v/>
      </c>
      <c r="B64" s="25" t="n">
        <v>0</v>
      </c>
      <c r="C64" s="25">
        <f>Subsurface_Inputs!$C$57+1.5*SIN(2*PI()*A64/35)</f>
        <v/>
      </c>
      <c r="D64" s="25">
        <f>Subsurface_Live_Data!M64+Subsurface_Inputs!$C$56*SIN(2*PI()*A64/31)</f>
        <v/>
      </c>
      <c r="E64" s="25">
        <f>IF(Subsurface_Live_Data!H64&gt;=Subsurface_Inputs!$C$42,Subsurface_Live_Data!N64+Subsurface_Inputs!$C$56*SIN(2*PI()*A64/27),"")</f>
        <v/>
      </c>
      <c r="F64" s="25">
        <f>Subsurface_Live_Data!O64+Subsurface_Inputs!$C$56*SIN(2*PI()*A64/47)</f>
        <v/>
      </c>
      <c r="G64" s="25">
        <f>-55+3*SIN(2*PI()*A64/19)</f>
        <v/>
      </c>
    </row>
    <row r="65">
      <c r="A65" s="25">
        <f>Subsurface_Live_Data!A65</f>
        <v/>
      </c>
      <c r="B65" s="25" t="n">
        <v>0</v>
      </c>
      <c r="C65" s="25">
        <f>Subsurface_Inputs!$C$57+1.5*SIN(2*PI()*A65/35)</f>
        <v/>
      </c>
      <c r="D65" s="25">
        <f>Subsurface_Live_Data!M65+Subsurface_Inputs!$C$56*SIN(2*PI()*A65/31)</f>
        <v/>
      </c>
      <c r="E65" s="25">
        <f>IF(Subsurface_Live_Data!H65&gt;=Subsurface_Inputs!$C$42,Subsurface_Live_Data!N65+Subsurface_Inputs!$C$56*SIN(2*PI()*A65/27),"")</f>
        <v/>
      </c>
      <c r="F65" s="25">
        <f>Subsurface_Live_Data!O65+Subsurface_Inputs!$C$56*SIN(2*PI()*A65/47)</f>
        <v/>
      </c>
      <c r="G65" s="25">
        <f>-55+3*SIN(2*PI()*A65/19)</f>
        <v/>
      </c>
    </row>
    <row r="66">
      <c r="A66" s="25">
        <f>Subsurface_Live_Data!A66</f>
        <v/>
      </c>
      <c r="B66" s="25" t="n">
        <v>0</v>
      </c>
      <c r="C66" s="25">
        <f>Subsurface_Inputs!$C$57+1.5*SIN(2*PI()*A66/35)</f>
        <v/>
      </c>
      <c r="D66" s="25">
        <f>Subsurface_Live_Data!M66+Subsurface_Inputs!$C$56*SIN(2*PI()*A66/31)</f>
        <v/>
      </c>
      <c r="E66" s="25">
        <f>IF(Subsurface_Live_Data!H66&gt;=Subsurface_Inputs!$C$42,Subsurface_Live_Data!N66+Subsurface_Inputs!$C$56*SIN(2*PI()*A66/27),"")</f>
        <v/>
      </c>
      <c r="F66" s="25">
        <f>Subsurface_Live_Data!O66+Subsurface_Inputs!$C$56*SIN(2*PI()*A66/47)</f>
        <v/>
      </c>
      <c r="G66" s="25">
        <f>-55+3*SIN(2*PI()*A66/19)</f>
        <v/>
      </c>
    </row>
    <row r="67">
      <c r="A67" s="25">
        <f>Subsurface_Live_Data!A67</f>
        <v/>
      </c>
      <c r="B67" s="25" t="n">
        <v>0</v>
      </c>
      <c r="C67" s="25">
        <f>Subsurface_Inputs!$C$57+1.5*SIN(2*PI()*A67/35)</f>
        <v/>
      </c>
      <c r="D67" s="25">
        <f>Subsurface_Live_Data!M67+Subsurface_Inputs!$C$56*SIN(2*PI()*A67/31)</f>
        <v/>
      </c>
      <c r="E67" s="25">
        <f>IF(Subsurface_Live_Data!H67&gt;=Subsurface_Inputs!$C$42,Subsurface_Live_Data!N67+Subsurface_Inputs!$C$56*SIN(2*PI()*A67/27),"")</f>
        <v/>
      </c>
      <c r="F67" s="25">
        <f>Subsurface_Live_Data!O67+Subsurface_Inputs!$C$56*SIN(2*PI()*A67/47)</f>
        <v/>
      </c>
      <c r="G67" s="25">
        <f>-55+3*SIN(2*PI()*A67/19)</f>
        <v/>
      </c>
    </row>
    <row r="68">
      <c r="A68" s="25">
        <f>Subsurface_Live_Data!A68</f>
        <v/>
      </c>
      <c r="B68" s="25" t="n">
        <v>0</v>
      </c>
      <c r="C68" s="25">
        <f>Subsurface_Inputs!$C$57+1.5*SIN(2*PI()*A68/35)</f>
        <v/>
      </c>
      <c r="D68" s="25">
        <f>Subsurface_Live_Data!M68+Subsurface_Inputs!$C$56*SIN(2*PI()*A68/31)</f>
        <v/>
      </c>
      <c r="E68" s="25">
        <f>IF(Subsurface_Live_Data!H68&gt;=Subsurface_Inputs!$C$42,Subsurface_Live_Data!N68+Subsurface_Inputs!$C$56*SIN(2*PI()*A68/27),"")</f>
        <v/>
      </c>
      <c r="F68" s="25">
        <f>Subsurface_Live_Data!O68+Subsurface_Inputs!$C$56*SIN(2*PI()*A68/47)</f>
        <v/>
      </c>
      <c r="G68" s="25">
        <f>-55+3*SIN(2*PI()*A68/19)</f>
        <v/>
      </c>
    </row>
    <row r="69">
      <c r="A69" s="25">
        <f>Subsurface_Live_Data!A69</f>
        <v/>
      </c>
      <c r="B69" s="25" t="n">
        <v>0</v>
      </c>
      <c r="C69" s="25">
        <f>Subsurface_Inputs!$C$57+1.5*SIN(2*PI()*A69/35)</f>
        <v/>
      </c>
      <c r="D69" s="25">
        <f>Subsurface_Live_Data!M69+Subsurface_Inputs!$C$56*SIN(2*PI()*A69/31)</f>
        <v/>
      </c>
      <c r="E69" s="25">
        <f>IF(Subsurface_Live_Data!H69&gt;=Subsurface_Inputs!$C$42,Subsurface_Live_Data!N69+Subsurface_Inputs!$C$56*SIN(2*PI()*A69/27),"")</f>
        <v/>
      </c>
      <c r="F69" s="25">
        <f>Subsurface_Live_Data!O69+Subsurface_Inputs!$C$56*SIN(2*PI()*A69/47)</f>
        <v/>
      </c>
      <c r="G69" s="25">
        <f>-55+3*SIN(2*PI()*A69/19)</f>
        <v/>
      </c>
    </row>
    <row r="70">
      <c r="A70" s="25">
        <f>Subsurface_Live_Data!A70</f>
        <v/>
      </c>
      <c r="B70" s="25" t="n">
        <v>0</v>
      </c>
      <c r="C70" s="25">
        <f>Subsurface_Inputs!$C$57+1.5*SIN(2*PI()*A70/35)</f>
        <v/>
      </c>
      <c r="D70" s="25">
        <f>Subsurface_Live_Data!M70+Subsurface_Inputs!$C$56*SIN(2*PI()*A70/31)</f>
        <v/>
      </c>
      <c r="E70" s="25">
        <f>IF(Subsurface_Live_Data!H70&gt;=Subsurface_Inputs!$C$42,Subsurface_Live_Data!N70+Subsurface_Inputs!$C$56*SIN(2*PI()*A70/27),"")</f>
        <v/>
      </c>
      <c r="F70" s="25">
        <f>Subsurface_Live_Data!O70+Subsurface_Inputs!$C$56*SIN(2*PI()*A70/47)</f>
        <v/>
      </c>
      <c r="G70" s="25">
        <f>-55+3*SIN(2*PI()*A70/19)</f>
        <v/>
      </c>
    </row>
    <row r="71">
      <c r="A71" s="25">
        <f>Subsurface_Live_Data!A71</f>
        <v/>
      </c>
      <c r="B71" s="25" t="n">
        <v>0</v>
      </c>
      <c r="C71" s="25">
        <f>Subsurface_Inputs!$C$57+1.5*SIN(2*PI()*A71/35)</f>
        <v/>
      </c>
      <c r="D71" s="25">
        <f>Subsurface_Live_Data!M71+Subsurface_Inputs!$C$56*SIN(2*PI()*A71/31)</f>
        <v/>
      </c>
      <c r="E71" s="25">
        <f>IF(Subsurface_Live_Data!H71&gt;=Subsurface_Inputs!$C$42,Subsurface_Live_Data!N71+Subsurface_Inputs!$C$56*SIN(2*PI()*A71/27),"")</f>
        <v/>
      </c>
      <c r="F71" s="25">
        <f>Subsurface_Live_Data!O71+Subsurface_Inputs!$C$56*SIN(2*PI()*A71/47)</f>
        <v/>
      </c>
      <c r="G71" s="25">
        <f>-55+3*SIN(2*PI()*A71/19)</f>
        <v/>
      </c>
    </row>
    <row r="72">
      <c r="A72" s="25">
        <f>Subsurface_Live_Data!A72</f>
        <v/>
      </c>
      <c r="B72" s="25" t="n">
        <v>0</v>
      </c>
      <c r="C72" s="25">
        <f>Subsurface_Inputs!$C$57+1.5*SIN(2*PI()*A72/35)</f>
        <v/>
      </c>
      <c r="D72" s="25">
        <f>Subsurface_Live_Data!M72+Subsurface_Inputs!$C$56*SIN(2*PI()*A72/31)</f>
        <v/>
      </c>
      <c r="E72" s="25">
        <f>IF(Subsurface_Live_Data!H72&gt;=Subsurface_Inputs!$C$42,Subsurface_Live_Data!N72+Subsurface_Inputs!$C$56*SIN(2*PI()*A72/27),"")</f>
        <v/>
      </c>
      <c r="F72" s="25">
        <f>Subsurface_Live_Data!O72+Subsurface_Inputs!$C$56*SIN(2*PI()*A72/47)</f>
        <v/>
      </c>
      <c r="G72" s="25">
        <f>-55+3*SIN(2*PI()*A72/19)</f>
        <v/>
      </c>
    </row>
    <row r="73">
      <c r="A73" s="25">
        <f>Subsurface_Live_Data!A73</f>
        <v/>
      </c>
      <c r="B73" s="25" t="n">
        <v>0</v>
      </c>
      <c r="C73" s="25">
        <f>Subsurface_Inputs!$C$57+1.5*SIN(2*PI()*A73/35)</f>
        <v/>
      </c>
      <c r="D73" s="25">
        <f>Subsurface_Live_Data!M73+Subsurface_Inputs!$C$56*SIN(2*PI()*A73/31)</f>
        <v/>
      </c>
      <c r="E73" s="25">
        <f>IF(Subsurface_Live_Data!H73&gt;=Subsurface_Inputs!$C$42,Subsurface_Live_Data!N73+Subsurface_Inputs!$C$56*SIN(2*PI()*A73/27),"")</f>
        <v/>
      </c>
      <c r="F73" s="25">
        <f>Subsurface_Live_Data!O73+Subsurface_Inputs!$C$56*SIN(2*PI()*A73/47)</f>
        <v/>
      </c>
      <c r="G73" s="25">
        <f>-55+3*SIN(2*PI()*A73/19)</f>
        <v/>
      </c>
    </row>
    <row r="74">
      <c r="A74" s="25">
        <f>Subsurface_Live_Data!A74</f>
        <v/>
      </c>
      <c r="B74" s="25" t="n">
        <v>0</v>
      </c>
      <c r="C74" s="25">
        <f>Subsurface_Inputs!$C$57+1.5*SIN(2*PI()*A74/35)</f>
        <v/>
      </c>
      <c r="D74" s="25">
        <f>Subsurface_Live_Data!M74+Subsurface_Inputs!$C$56*SIN(2*PI()*A74/31)</f>
        <v/>
      </c>
      <c r="E74" s="25">
        <f>IF(Subsurface_Live_Data!H74&gt;=Subsurface_Inputs!$C$42,Subsurface_Live_Data!N74+Subsurface_Inputs!$C$56*SIN(2*PI()*A74/27),"")</f>
        <v/>
      </c>
      <c r="F74" s="25">
        <f>Subsurface_Live_Data!O74+Subsurface_Inputs!$C$56*SIN(2*PI()*A74/47)</f>
        <v/>
      </c>
      <c r="G74" s="25">
        <f>-55+3*SIN(2*PI()*A74/19)</f>
        <v/>
      </c>
    </row>
    <row r="75">
      <c r="A75" s="25">
        <f>Subsurface_Live_Data!A75</f>
        <v/>
      </c>
      <c r="B75" s="25" t="n">
        <v>0</v>
      </c>
      <c r="C75" s="25">
        <f>Subsurface_Inputs!$C$57+1.5*SIN(2*PI()*A75/35)</f>
        <v/>
      </c>
      <c r="D75" s="25">
        <f>Subsurface_Live_Data!M75+Subsurface_Inputs!$C$56*SIN(2*PI()*A75/31)</f>
        <v/>
      </c>
      <c r="E75" s="25">
        <f>IF(Subsurface_Live_Data!H75&gt;=Subsurface_Inputs!$C$42,Subsurface_Live_Data!N75+Subsurface_Inputs!$C$56*SIN(2*PI()*A75/27),"")</f>
        <v/>
      </c>
      <c r="F75" s="25">
        <f>Subsurface_Live_Data!O75+Subsurface_Inputs!$C$56*SIN(2*PI()*A75/47)</f>
        <v/>
      </c>
      <c r="G75" s="25">
        <f>-55+3*SIN(2*PI()*A75/19)</f>
        <v/>
      </c>
    </row>
    <row r="76">
      <c r="A76" s="25">
        <f>Subsurface_Live_Data!A76</f>
        <v/>
      </c>
      <c r="B76" s="25" t="n">
        <v>0</v>
      </c>
      <c r="C76" s="25">
        <f>Subsurface_Inputs!$C$57+1.5*SIN(2*PI()*A76/35)</f>
        <v/>
      </c>
      <c r="D76" s="25">
        <f>Subsurface_Live_Data!M76+Subsurface_Inputs!$C$56*SIN(2*PI()*A76/31)</f>
        <v/>
      </c>
      <c r="E76" s="25">
        <f>IF(Subsurface_Live_Data!H76&gt;=Subsurface_Inputs!$C$42,Subsurface_Live_Data!N76+Subsurface_Inputs!$C$56*SIN(2*PI()*A76/27),"")</f>
        <v/>
      </c>
      <c r="F76" s="25">
        <f>Subsurface_Live_Data!O76+Subsurface_Inputs!$C$56*SIN(2*PI()*A76/47)</f>
        <v/>
      </c>
      <c r="G76" s="25">
        <f>-55+3*SIN(2*PI()*A76/19)</f>
        <v/>
      </c>
    </row>
    <row r="77">
      <c r="A77" s="25">
        <f>Subsurface_Live_Data!A77</f>
        <v/>
      </c>
      <c r="B77" s="25" t="n">
        <v>0</v>
      </c>
      <c r="C77" s="25">
        <f>Subsurface_Inputs!$C$57+1.5*SIN(2*PI()*A77/35)</f>
        <v/>
      </c>
      <c r="D77" s="25">
        <f>Subsurface_Live_Data!M77+Subsurface_Inputs!$C$56*SIN(2*PI()*A77/31)</f>
        <v/>
      </c>
      <c r="E77" s="25">
        <f>IF(Subsurface_Live_Data!H77&gt;=Subsurface_Inputs!$C$42,Subsurface_Live_Data!N77+Subsurface_Inputs!$C$56*SIN(2*PI()*A77/27),"")</f>
        <v/>
      </c>
      <c r="F77" s="25">
        <f>Subsurface_Live_Data!O77+Subsurface_Inputs!$C$56*SIN(2*PI()*A77/47)</f>
        <v/>
      </c>
      <c r="G77" s="25">
        <f>-55+3*SIN(2*PI()*A77/19)</f>
        <v/>
      </c>
    </row>
    <row r="78">
      <c r="A78" s="25">
        <f>Subsurface_Live_Data!A78</f>
        <v/>
      </c>
      <c r="B78" s="25" t="n">
        <v>0</v>
      </c>
      <c r="C78" s="25">
        <f>Subsurface_Inputs!$C$57+1.5*SIN(2*PI()*A78/35)</f>
        <v/>
      </c>
      <c r="D78" s="25">
        <f>Subsurface_Live_Data!M78+Subsurface_Inputs!$C$56*SIN(2*PI()*A78/31)</f>
        <v/>
      </c>
      <c r="E78" s="25">
        <f>IF(Subsurface_Live_Data!H78&gt;=Subsurface_Inputs!$C$42,Subsurface_Live_Data!N78+Subsurface_Inputs!$C$56*SIN(2*PI()*A78/27),"")</f>
        <v/>
      </c>
      <c r="F78" s="25">
        <f>Subsurface_Live_Data!O78+Subsurface_Inputs!$C$56*SIN(2*PI()*A78/47)</f>
        <v/>
      </c>
      <c r="G78" s="25">
        <f>-55+3*SIN(2*PI()*A78/19)</f>
        <v/>
      </c>
    </row>
    <row r="79">
      <c r="A79" s="25">
        <f>Subsurface_Live_Data!A79</f>
        <v/>
      </c>
      <c r="B79" s="25" t="n">
        <v>0</v>
      </c>
      <c r="C79" s="25">
        <f>Subsurface_Inputs!$C$57+1.5*SIN(2*PI()*A79/35)</f>
        <v/>
      </c>
      <c r="D79" s="25">
        <f>Subsurface_Live_Data!M79+Subsurface_Inputs!$C$56*SIN(2*PI()*A79/31)</f>
        <v/>
      </c>
      <c r="E79" s="25">
        <f>IF(Subsurface_Live_Data!H79&gt;=Subsurface_Inputs!$C$42,Subsurface_Live_Data!N79+Subsurface_Inputs!$C$56*SIN(2*PI()*A79/27),"")</f>
        <v/>
      </c>
      <c r="F79" s="25">
        <f>Subsurface_Live_Data!O79+Subsurface_Inputs!$C$56*SIN(2*PI()*A79/47)</f>
        <v/>
      </c>
      <c r="G79" s="25">
        <f>-55+3*SIN(2*PI()*A79/19)</f>
        <v/>
      </c>
    </row>
    <row r="80">
      <c r="A80" s="25">
        <f>Subsurface_Live_Data!A80</f>
        <v/>
      </c>
      <c r="B80" s="25" t="n">
        <v>0</v>
      </c>
      <c r="C80" s="25">
        <f>Subsurface_Inputs!$C$57+1.5*SIN(2*PI()*A80/35)</f>
        <v/>
      </c>
      <c r="D80" s="25">
        <f>Subsurface_Live_Data!M80+Subsurface_Inputs!$C$56*SIN(2*PI()*A80/31)</f>
        <v/>
      </c>
      <c r="E80" s="25">
        <f>IF(Subsurface_Live_Data!H80&gt;=Subsurface_Inputs!$C$42,Subsurface_Live_Data!N80+Subsurface_Inputs!$C$56*SIN(2*PI()*A80/27),"")</f>
        <v/>
      </c>
      <c r="F80" s="25">
        <f>Subsurface_Live_Data!O80+Subsurface_Inputs!$C$56*SIN(2*PI()*A80/47)</f>
        <v/>
      </c>
      <c r="G80" s="25">
        <f>-55+3*SIN(2*PI()*A80/19)</f>
        <v/>
      </c>
    </row>
    <row r="81">
      <c r="A81" s="25">
        <f>Subsurface_Live_Data!A81</f>
        <v/>
      </c>
      <c r="B81" s="25" t="n">
        <v>0</v>
      </c>
      <c r="C81" s="25">
        <f>Subsurface_Inputs!$C$57+1.5*SIN(2*PI()*A81/35)</f>
        <v/>
      </c>
      <c r="D81" s="25">
        <f>Subsurface_Live_Data!M81+Subsurface_Inputs!$C$56*SIN(2*PI()*A81/31)</f>
        <v/>
      </c>
      <c r="E81" s="25">
        <f>IF(Subsurface_Live_Data!H81&gt;=Subsurface_Inputs!$C$42,Subsurface_Live_Data!N81+Subsurface_Inputs!$C$56*SIN(2*PI()*A81/27),"")</f>
        <v/>
      </c>
      <c r="F81" s="25">
        <f>Subsurface_Live_Data!O81+Subsurface_Inputs!$C$56*SIN(2*PI()*A81/47)</f>
        <v/>
      </c>
      <c r="G81" s="25">
        <f>-55+3*SIN(2*PI()*A81/19)</f>
        <v/>
      </c>
    </row>
    <row r="82">
      <c r="A82" s="25">
        <f>Subsurface_Live_Data!A82</f>
        <v/>
      </c>
      <c r="B82" s="25" t="n">
        <v>0</v>
      </c>
      <c r="C82" s="25">
        <f>Subsurface_Inputs!$C$57+1.5*SIN(2*PI()*A82/35)</f>
        <v/>
      </c>
      <c r="D82" s="25">
        <f>Subsurface_Live_Data!M82+Subsurface_Inputs!$C$56*SIN(2*PI()*A82/31)</f>
        <v/>
      </c>
      <c r="E82" s="25">
        <f>IF(Subsurface_Live_Data!H82&gt;=Subsurface_Inputs!$C$42,Subsurface_Live_Data!N82+Subsurface_Inputs!$C$56*SIN(2*PI()*A82/27),"")</f>
        <v/>
      </c>
      <c r="F82" s="25">
        <f>Subsurface_Live_Data!O82+Subsurface_Inputs!$C$56*SIN(2*PI()*A82/47)</f>
        <v/>
      </c>
      <c r="G82" s="25">
        <f>-55+3*SIN(2*PI()*A82/19)</f>
        <v/>
      </c>
    </row>
    <row r="83">
      <c r="A83" s="25">
        <f>Subsurface_Live_Data!A83</f>
        <v/>
      </c>
      <c r="B83" s="25" t="n">
        <v>0</v>
      </c>
      <c r="C83" s="25">
        <f>Subsurface_Inputs!$C$57+1.5*SIN(2*PI()*A83/35)</f>
        <v/>
      </c>
      <c r="D83" s="25">
        <f>Subsurface_Live_Data!M83+Subsurface_Inputs!$C$56*SIN(2*PI()*A83/31)</f>
        <v/>
      </c>
      <c r="E83" s="25">
        <f>IF(Subsurface_Live_Data!H83&gt;=Subsurface_Inputs!$C$42,Subsurface_Live_Data!N83+Subsurface_Inputs!$C$56*SIN(2*PI()*A83/27),"")</f>
        <v/>
      </c>
      <c r="F83" s="25">
        <f>Subsurface_Live_Data!O83+Subsurface_Inputs!$C$56*SIN(2*PI()*A83/47)</f>
        <v/>
      </c>
      <c r="G83" s="25">
        <f>-55+3*SIN(2*PI()*A83/19)</f>
        <v/>
      </c>
    </row>
    <row r="84">
      <c r="A84" s="25">
        <f>Subsurface_Live_Data!A84</f>
        <v/>
      </c>
      <c r="B84" s="25" t="n">
        <v>0</v>
      </c>
      <c r="C84" s="25">
        <f>Subsurface_Inputs!$C$57+1.5*SIN(2*PI()*A84/35)</f>
        <v/>
      </c>
      <c r="D84" s="25">
        <f>Subsurface_Live_Data!M84+Subsurface_Inputs!$C$56*SIN(2*PI()*A84/31)</f>
        <v/>
      </c>
      <c r="E84" s="25">
        <f>IF(Subsurface_Live_Data!H84&gt;=Subsurface_Inputs!$C$42,Subsurface_Live_Data!N84+Subsurface_Inputs!$C$56*SIN(2*PI()*A84/27),"")</f>
        <v/>
      </c>
      <c r="F84" s="25">
        <f>Subsurface_Live_Data!O84+Subsurface_Inputs!$C$56*SIN(2*PI()*A84/47)</f>
        <v/>
      </c>
      <c r="G84" s="25">
        <f>-55+3*SIN(2*PI()*A84/19)</f>
        <v/>
      </c>
    </row>
    <row r="85">
      <c r="A85" s="25">
        <f>Subsurface_Live_Data!A85</f>
        <v/>
      </c>
      <c r="B85" s="25" t="n">
        <v>0</v>
      </c>
      <c r="C85" s="25">
        <f>Subsurface_Inputs!$C$57+1.5*SIN(2*PI()*A85/35)</f>
        <v/>
      </c>
      <c r="D85" s="25">
        <f>Subsurface_Live_Data!M85+Subsurface_Inputs!$C$56*SIN(2*PI()*A85/31)</f>
        <v/>
      </c>
      <c r="E85" s="25">
        <f>IF(Subsurface_Live_Data!H85&gt;=Subsurface_Inputs!$C$42,Subsurface_Live_Data!N85+Subsurface_Inputs!$C$56*SIN(2*PI()*A85/27),"")</f>
        <v/>
      </c>
      <c r="F85" s="25">
        <f>Subsurface_Live_Data!O85+Subsurface_Inputs!$C$56*SIN(2*PI()*A85/47)</f>
        <v/>
      </c>
      <c r="G85" s="25">
        <f>-55+3*SIN(2*PI()*A85/19)</f>
        <v/>
      </c>
    </row>
    <row r="86">
      <c r="A86" s="25">
        <f>Subsurface_Live_Data!A86</f>
        <v/>
      </c>
      <c r="B86" s="25" t="n">
        <v>0</v>
      </c>
      <c r="C86" s="25">
        <f>Subsurface_Inputs!$C$57+1.5*SIN(2*PI()*A86/35)</f>
        <v/>
      </c>
      <c r="D86" s="25">
        <f>Subsurface_Live_Data!M86+Subsurface_Inputs!$C$56*SIN(2*PI()*A86/31)</f>
        <v/>
      </c>
      <c r="E86" s="25">
        <f>IF(Subsurface_Live_Data!H86&gt;=Subsurface_Inputs!$C$42,Subsurface_Live_Data!N86+Subsurface_Inputs!$C$56*SIN(2*PI()*A86/27),"")</f>
        <v/>
      </c>
      <c r="F86" s="25">
        <f>Subsurface_Live_Data!O86+Subsurface_Inputs!$C$56*SIN(2*PI()*A86/47)</f>
        <v/>
      </c>
      <c r="G86" s="25">
        <f>-55+3*SIN(2*PI()*A86/19)</f>
        <v/>
      </c>
    </row>
    <row r="87">
      <c r="A87" s="25">
        <f>Subsurface_Live_Data!A87</f>
        <v/>
      </c>
      <c r="B87" s="25" t="n">
        <v>0</v>
      </c>
      <c r="C87" s="25">
        <f>Subsurface_Inputs!$C$57+1.5*SIN(2*PI()*A87/35)</f>
        <v/>
      </c>
      <c r="D87" s="25">
        <f>Subsurface_Live_Data!M87+Subsurface_Inputs!$C$56*SIN(2*PI()*A87/31)</f>
        <v/>
      </c>
      <c r="E87" s="25">
        <f>IF(Subsurface_Live_Data!H87&gt;=Subsurface_Inputs!$C$42,Subsurface_Live_Data!N87+Subsurface_Inputs!$C$56*SIN(2*PI()*A87/27),"")</f>
        <v/>
      </c>
      <c r="F87" s="25">
        <f>Subsurface_Live_Data!O87+Subsurface_Inputs!$C$56*SIN(2*PI()*A87/47)</f>
        <v/>
      </c>
      <c r="G87" s="25">
        <f>-55+3*SIN(2*PI()*A87/19)</f>
        <v/>
      </c>
    </row>
    <row r="88">
      <c r="A88" s="25">
        <f>Subsurface_Live_Data!A88</f>
        <v/>
      </c>
      <c r="B88" s="25" t="n">
        <v>0</v>
      </c>
      <c r="C88" s="25">
        <f>Subsurface_Inputs!$C$57+1.5*SIN(2*PI()*A88/35)</f>
        <v/>
      </c>
      <c r="D88" s="25">
        <f>Subsurface_Live_Data!M88+Subsurface_Inputs!$C$56*SIN(2*PI()*A88/31)</f>
        <v/>
      </c>
      <c r="E88" s="25">
        <f>IF(Subsurface_Live_Data!H88&gt;=Subsurface_Inputs!$C$42,Subsurface_Live_Data!N88+Subsurface_Inputs!$C$56*SIN(2*PI()*A88/27),"")</f>
        <v/>
      </c>
      <c r="F88" s="25">
        <f>Subsurface_Live_Data!O88+Subsurface_Inputs!$C$56*SIN(2*PI()*A88/47)</f>
        <v/>
      </c>
      <c r="G88" s="25">
        <f>-55+3*SIN(2*PI()*A88/19)</f>
        <v/>
      </c>
    </row>
    <row r="89">
      <c r="A89" s="25">
        <f>Subsurface_Live_Data!A89</f>
        <v/>
      </c>
      <c r="B89" s="25" t="n">
        <v>0</v>
      </c>
      <c r="C89" s="25">
        <f>Subsurface_Inputs!$C$57+1.5*SIN(2*PI()*A89/35)</f>
        <v/>
      </c>
      <c r="D89" s="25">
        <f>Subsurface_Live_Data!M89+Subsurface_Inputs!$C$56*SIN(2*PI()*A89/31)</f>
        <v/>
      </c>
      <c r="E89" s="25">
        <f>IF(Subsurface_Live_Data!H89&gt;=Subsurface_Inputs!$C$42,Subsurface_Live_Data!N89+Subsurface_Inputs!$C$56*SIN(2*PI()*A89/27),"")</f>
        <v/>
      </c>
      <c r="F89" s="25">
        <f>Subsurface_Live_Data!O89+Subsurface_Inputs!$C$56*SIN(2*PI()*A89/47)</f>
        <v/>
      </c>
      <c r="G89" s="25">
        <f>-55+3*SIN(2*PI()*A89/19)</f>
        <v/>
      </c>
    </row>
    <row r="90">
      <c r="A90" s="25">
        <f>Subsurface_Live_Data!A90</f>
        <v/>
      </c>
      <c r="B90" s="25" t="n">
        <v>0</v>
      </c>
      <c r="C90" s="25">
        <f>Subsurface_Inputs!$C$57+1.5*SIN(2*PI()*A90/35)</f>
        <v/>
      </c>
      <c r="D90" s="25">
        <f>Subsurface_Live_Data!M90+Subsurface_Inputs!$C$56*SIN(2*PI()*A90/31)</f>
        <v/>
      </c>
      <c r="E90" s="25">
        <f>IF(Subsurface_Live_Data!H90&gt;=Subsurface_Inputs!$C$42,Subsurface_Live_Data!N90+Subsurface_Inputs!$C$56*SIN(2*PI()*A90/27),"")</f>
        <v/>
      </c>
      <c r="F90" s="25">
        <f>Subsurface_Live_Data!O90+Subsurface_Inputs!$C$56*SIN(2*PI()*A90/47)</f>
        <v/>
      </c>
      <c r="G90" s="25">
        <f>-55+3*SIN(2*PI()*A90/19)</f>
        <v/>
      </c>
    </row>
    <row r="91">
      <c r="A91" s="25">
        <f>Subsurface_Live_Data!A91</f>
        <v/>
      </c>
      <c r="B91" s="25" t="n">
        <v>0</v>
      </c>
      <c r="C91" s="25">
        <f>Subsurface_Inputs!$C$57+1.5*SIN(2*PI()*A91/35)</f>
        <v/>
      </c>
      <c r="D91" s="25">
        <f>Subsurface_Live_Data!M91+Subsurface_Inputs!$C$56*SIN(2*PI()*A91/31)</f>
        <v/>
      </c>
      <c r="E91" s="25">
        <f>IF(Subsurface_Live_Data!H91&gt;=Subsurface_Inputs!$C$42,Subsurface_Live_Data!N91+Subsurface_Inputs!$C$56*SIN(2*PI()*A91/27),"")</f>
        <v/>
      </c>
      <c r="F91" s="25">
        <f>Subsurface_Live_Data!O91+Subsurface_Inputs!$C$56*SIN(2*PI()*A91/47)</f>
        <v/>
      </c>
      <c r="G91" s="25">
        <f>-55+3*SIN(2*PI()*A91/19)</f>
        <v/>
      </c>
    </row>
    <row r="92">
      <c r="A92" s="25">
        <f>Subsurface_Live_Data!A92</f>
        <v/>
      </c>
      <c r="B92" s="25" t="n">
        <v>0</v>
      </c>
      <c r="C92" s="25">
        <f>Subsurface_Inputs!$C$57+1.5*SIN(2*PI()*A92/35)</f>
        <v/>
      </c>
      <c r="D92" s="25">
        <f>Subsurface_Live_Data!M92+Subsurface_Inputs!$C$56*SIN(2*PI()*A92/31)</f>
        <v/>
      </c>
      <c r="E92" s="25">
        <f>IF(Subsurface_Live_Data!H92&gt;=Subsurface_Inputs!$C$42,Subsurface_Live_Data!N92+Subsurface_Inputs!$C$56*SIN(2*PI()*A92/27),"")</f>
        <v/>
      </c>
      <c r="F92" s="25">
        <f>Subsurface_Live_Data!O92+Subsurface_Inputs!$C$56*SIN(2*PI()*A92/47)</f>
        <v/>
      </c>
      <c r="G92" s="25">
        <f>-55+3*SIN(2*PI()*A92/19)</f>
        <v/>
      </c>
    </row>
    <row r="93">
      <c r="A93" s="25">
        <f>Subsurface_Live_Data!A93</f>
        <v/>
      </c>
      <c r="B93" s="25" t="n">
        <v>0</v>
      </c>
      <c r="C93" s="25">
        <f>Subsurface_Inputs!$C$57+1.5*SIN(2*PI()*A93/35)</f>
        <v/>
      </c>
      <c r="D93" s="25">
        <f>Subsurface_Live_Data!M93+Subsurface_Inputs!$C$56*SIN(2*PI()*A93/31)</f>
        <v/>
      </c>
      <c r="E93" s="25">
        <f>IF(Subsurface_Live_Data!H93&gt;=Subsurface_Inputs!$C$42,Subsurface_Live_Data!N93+Subsurface_Inputs!$C$56*SIN(2*PI()*A93/27),"")</f>
        <v/>
      </c>
      <c r="F93" s="25">
        <f>Subsurface_Live_Data!O93+Subsurface_Inputs!$C$56*SIN(2*PI()*A93/47)</f>
        <v/>
      </c>
      <c r="G93" s="25">
        <f>-55+3*SIN(2*PI()*A93/19)</f>
        <v/>
      </c>
    </row>
    <row r="94">
      <c r="A94" s="25">
        <f>Subsurface_Live_Data!A94</f>
        <v/>
      </c>
      <c r="B94" s="25" t="n">
        <v>0</v>
      </c>
      <c r="C94" s="25">
        <f>Subsurface_Inputs!$C$57+1.5*SIN(2*PI()*A94/35)</f>
        <v/>
      </c>
      <c r="D94" s="25">
        <f>Subsurface_Live_Data!M94+Subsurface_Inputs!$C$56*SIN(2*PI()*A94/31)</f>
        <v/>
      </c>
      <c r="E94" s="25">
        <f>IF(Subsurface_Live_Data!H94&gt;=Subsurface_Inputs!$C$42,Subsurface_Live_Data!N94+Subsurface_Inputs!$C$56*SIN(2*PI()*A94/27),"")</f>
        <v/>
      </c>
      <c r="F94" s="25">
        <f>Subsurface_Live_Data!O94+Subsurface_Inputs!$C$56*SIN(2*PI()*A94/47)</f>
        <v/>
      </c>
      <c r="G94" s="25">
        <f>-55+3*SIN(2*PI()*A94/19)</f>
        <v/>
      </c>
    </row>
    <row r="95">
      <c r="A95" s="25">
        <f>Subsurface_Live_Data!A95</f>
        <v/>
      </c>
      <c r="B95" s="25" t="n">
        <v>0</v>
      </c>
      <c r="C95" s="25">
        <f>Subsurface_Inputs!$C$57+1.5*SIN(2*PI()*A95/35)</f>
        <v/>
      </c>
      <c r="D95" s="25">
        <f>Subsurface_Live_Data!M95+Subsurface_Inputs!$C$56*SIN(2*PI()*A95/31)</f>
        <v/>
      </c>
      <c r="E95" s="25">
        <f>IF(Subsurface_Live_Data!H95&gt;=Subsurface_Inputs!$C$42,Subsurface_Live_Data!N95+Subsurface_Inputs!$C$56*SIN(2*PI()*A95/27),"")</f>
        <v/>
      </c>
      <c r="F95" s="25">
        <f>Subsurface_Live_Data!O95+Subsurface_Inputs!$C$56*SIN(2*PI()*A95/47)</f>
        <v/>
      </c>
      <c r="G95" s="25">
        <f>-55+3*SIN(2*PI()*A95/19)</f>
        <v/>
      </c>
    </row>
    <row r="96">
      <c r="A96" s="25">
        <f>Subsurface_Live_Data!A96</f>
        <v/>
      </c>
      <c r="B96" s="25" t="n">
        <v>0</v>
      </c>
      <c r="C96" s="25">
        <f>Subsurface_Inputs!$C$57+1.5*SIN(2*PI()*A96/35)</f>
        <v/>
      </c>
      <c r="D96" s="25">
        <f>Subsurface_Live_Data!M96+Subsurface_Inputs!$C$56*SIN(2*PI()*A96/31)</f>
        <v/>
      </c>
      <c r="E96" s="25">
        <f>IF(Subsurface_Live_Data!H96&gt;=Subsurface_Inputs!$C$42,Subsurface_Live_Data!N96+Subsurface_Inputs!$C$56*SIN(2*PI()*A96/27),"")</f>
        <v/>
      </c>
      <c r="F96" s="25">
        <f>Subsurface_Live_Data!O96+Subsurface_Inputs!$C$56*SIN(2*PI()*A96/47)</f>
        <v/>
      </c>
      <c r="G96" s="25">
        <f>-55+3*SIN(2*PI()*A96/19)</f>
        <v/>
      </c>
    </row>
    <row r="97">
      <c r="A97" s="25">
        <f>Subsurface_Live_Data!A97</f>
        <v/>
      </c>
      <c r="B97" s="25" t="n">
        <v>0</v>
      </c>
      <c r="C97" s="25">
        <f>Subsurface_Inputs!$C$57+1.5*SIN(2*PI()*A97/35)</f>
        <v/>
      </c>
      <c r="D97" s="25">
        <f>Subsurface_Live_Data!M97+Subsurface_Inputs!$C$56*SIN(2*PI()*A97/31)</f>
        <v/>
      </c>
      <c r="E97" s="25">
        <f>IF(Subsurface_Live_Data!H97&gt;=Subsurface_Inputs!$C$42,Subsurface_Live_Data!N97+Subsurface_Inputs!$C$56*SIN(2*PI()*A97/27),"")</f>
        <v/>
      </c>
      <c r="F97" s="25">
        <f>Subsurface_Live_Data!O97+Subsurface_Inputs!$C$56*SIN(2*PI()*A97/47)</f>
        <v/>
      </c>
      <c r="G97" s="25">
        <f>-55+3*SIN(2*PI()*A97/19)</f>
        <v/>
      </c>
    </row>
    <row r="98">
      <c r="A98" s="25">
        <f>Subsurface_Live_Data!A98</f>
        <v/>
      </c>
      <c r="B98" s="25" t="n">
        <v>0</v>
      </c>
      <c r="C98" s="25">
        <f>Subsurface_Inputs!$C$57+1.5*SIN(2*PI()*A98/35)</f>
        <v/>
      </c>
      <c r="D98" s="25">
        <f>Subsurface_Live_Data!M98+Subsurface_Inputs!$C$56*SIN(2*PI()*A98/31)</f>
        <v/>
      </c>
      <c r="E98" s="25">
        <f>IF(Subsurface_Live_Data!H98&gt;=Subsurface_Inputs!$C$42,Subsurface_Live_Data!N98+Subsurface_Inputs!$C$56*SIN(2*PI()*A98/27),"")</f>
        <v/>
      </c>
      <c r="F98" s="25">
        <f>Subsurface_Live_Data!O98+Subsurface_Inputs!$C$56*SIN(2*PI()*A98/47)</f>
        <v/>
      </c>
      <c r="G98" s="25">
        <f>-55+3*SIN(2*PI()*A98/19)</f>
        <v/>
      </c>
    </row>
    <row r="99">
      <c r="A99" s="25">
        <f>Subsurface_Live_Data!A99</f>
        <v/>
      </c>
      <c r="B99" s="25" t="n">
        <v>0</v>
      </c>
      <c r="C99" s="25">
        <f>Subsurface_Inputs!$C$57+1.5*SIN(2*PI()*A99/35)</f>
        <v/>
      </c>
      <c r="D99" s="25">
        <f>Subsurface_Live_Data!M99+Subsurface_Inputs!$C$56*SIN(2*PI()*A99/31)</f>
        <v/>
      </c>
      <c r="E99" s="25">
        <f>IF(Subsurface_Live_Data!H99&gt;=Subsurface_Inputs!$C$42,Subsurface_Live_Data!N99+Subsurface_Inputs!$C$56*SIN(2*PI()*A99/27),"")</f>
        <v/>
      </c>
      <c r="F99" s="25">
        <f>Subsurface_Live_Data!O99+Subsurface_Inputs!$C$56*SIN(2*PI()*A99/47)</f>
        <v/>
      </c>
      <c r="G99" s="25">
        <f>-55+3*SIN(2*PI()*A99/19)</f>
        <v/>
      </c>
    </row>
    <row r="100">
      <c r="A100" s="25">
        <f>Subsurface_Live_Data!A100</f>
        <v/>
      </c>
      <c r="B100" s="25" t="n">
        <v>0</v>
      </c>
      <c r="C100" s="25">
        <f>Subsurface_Inputs!$C$57+1.5*SIN(2*PI()*A100/35)</f>
        <v/>
      </c>
      <c r="D100" s="25">
        <f>Subsurface_Live_Data!M100+Subsurface_Inputs!$C$56*SIN(2*PI()*A100/31)</f>
        <v/>
      </c>
      <c r="E100" s="25">
        <f>IF(Subsurface_Live_Data!H100&gt;=Subsurface_Inputs!$C$42,Subsurface_Live_Data!N100+Subsurface_Inputs!$C$56*SIN(2*PI()*A100/27),"")</f>
        <v/>
      </c>
      <c r="F100" s="25">
        <f>Subsurface_Live_Data!O100+Subsurface_Inputs!$C$56*SIN(2*PI()*A100/47)</f>
        <v/>
      </c>
      <c r="G100" s="25">
        <f>-55+3*SIN(2*PI()*A100/19)</f>
        <v/>
      </c>
    </row>
    <row r="101">
      <c r="A101" s="25">
        <f>Subsurface_Live_Data!A101</f>
        <v/>
      </c>
      <c r="B101" s="25" t="n">
        <v>0</v>
      </c>
      <c r="C101" s="25">
        <f>Subsurface_Inputs!$C$57+1.5*SIN(2*PI()*A101/35)</f>
        <v/>
      </c>
      <c r="D101" s="25">
        <f>Subsurface_Live_Data!M101+Subsurface_Inputs!$C$56*SIN(2*PI()*A101/31)</f>
        <v/>
      </c>
      <c r="E101" s="25">
        <f>IF(Subsurface_Live_Data!H101&gt;=Subsurface_Inputs!$C$42,Subsurface_Live_Data!N101+Subsurface_Inputs!$C$56*SIN(2*PI()*A101/27),"")</f>
        <v/>
      </c>
      <c r="F101" s="25">
        <f>Subsurface_Live_Data!O101+Subsurface_Inputs!$C$56*SIN(2*PI()*A101/47)</f>
        <v/>
      </c>
      <c r="G101" s="25">
        <f>-55+3*SIN(2*PI()*A101/19)</f>
        <v/>
      </c>
    </row>
    <row r="102">
      <c r="A102" s="25">
        <f>Subsurface_Live_Data!A102</f>
        <v/>
      </c>
      <c r="B102" s="25" t="n">
        <v>0</v>
      </c>
      <c r="C102" s="25">
        <f>Subsurface_Inputs!$C$57+1.5*SIN(2*PI()*A102/35)</f>
        <v/>
      </c>
      <c r="D102" s="25">
        <f>Subsurface_Live_Data!M102+Subsurface_Inputs!$C$56*SIN(2*PI()*A102/31)</f>
        <v/>
      </c>
      <c r="E102" s="25">
        <f>IF(Subsurface_Live_Data!H102&gt;=Subsurface_Inputs!$C$42,Subsurface_Live_Data!N102+Subsurface_Inputs!$C$56*SIN(2*PI()*A102/27),"")</f>
        <v/>
      </c>
      <c r="F102" s="25">
        <f>Subsurface_Live_Data!O102+Subsurface_Inputs!$C$56*SIN(2*PI()*A102/47)</f>
        <v/>
      </c>
      <c r="G102" s="25">
        <f>-55+3*SIN(2*PI()*A102/19)</f>
        <v/>
      </c>
    </row>
    <row r="103">
      <c r="A103" s="25">
        <f>Subsurface_Live_Data!A103</f>
        <v/>
      </c>
      <c r="B103" s="25" t="n">
        <v>0</v>
      </c>
      <c r="C103" s="25">
        <f>Subsurface_Inputs!$C$57+1.5*SIN(2*PI()*A103/35)</f>
        <v/>
      </c>
      <c r="D103" s="25">
        <f>Subsurface_Live_Data!M103+Subsurface_Inputs!$C$56*SIN(2*PI()*A103/31)</f>
        <v/>
      </c>
      <c r="E103" s="25">
        <f>IF(Subsurface_Live_Data!H103&gt;=Subsurface_Inputs!$C$42,Subsurface_Live_Data!N103+Subsurface_Inputs!$C$56*SIN(2*PI()*A103/27),"")</f>
        <v/>
      </c>
      <c r="F103" s="25">
        <f>Subsurface_Live_Data!O103+Subsurface_Inputs!$C$56*SIN(2*PI()*A103/47)</f>
        <v/>
      </c>
      <c r="G103" s="25">
        <f>-55+3*SIN(2*PI()*A103/19)</f>
        <v/>
      </c>
    </row>
    <row r="104">
      <c r="A104" s="25">
        <f>Subsurface_Live_Data!A104</f>
        <v/>
      </c>
      <c r="B104" s="25" t="n">
        <v>0</v>
      </c>
      <c r="C104" s="25">
        <f>Subsurface_Inputs!$C$57+1.5*SIN(2*PI()*A104/35)</f>
        <v/>
      </c>
      <c r="D104" s="25">
        <f>Subsurface_Live_Data!M104+Subsurface_Inputs!$C$56*SIN(2*PI()*A104/31)</f>
        <v/>
      </c>
      <c r="E104" s="25">
        <f>IF(Subsurface_Live_Data!H104&gt;=Subsurface_Inputs!$C$42,Subsurface_Live_Data!N104+Subsurface_Inputs!$C$56*SIN(2*PI()*A104/27),"")</f>
        <v/>
      </c>
      <c r="F104" s="25">
        <f>Subsurface_Live_Data!O104+Subsurface_Inputs!$C$56*SIN(2*PI()*A104/47)</f>
        <v/>
      </c>
      <c r="G104" s="25">
        <f>-55+3*SIN(2*PI()*A104/19)</f>
        <v/>
      </c>
    </row>
    <row r="105">
      <c r="A105" s="25">
        <f>Subsurface_Live_Data!A105</f>
        <v/>
      </c>
      <c r="B105" s="25" t="n">
        <v>0</v>
      </c>
      <c r="C105" s="25">
        <f>Subsurface_Inputs!$C$57+1.5*SIN(2*PI()*A105/35)</f>
        <v/>
      </c>
      <c r="D105" s="25">
        <f>Subsurface_Live_Data!M105+Subsurface_Inputs!$C$56*SIN(2*PI()*A105/31)</f>
        <v/>
      </c>
      <c r="E105" s="25">
        <f>IF(Subsurface_Live_Data!H105&gt;=Subsurface_Inputs!$C$42,Subsurface_Live_Data!N105+Subsurface_Inputs!$C$56*SIN(2*PI()*A105/27),"")</f>
        <v/>
      </c>
      <c r="F105" s="25">
        <f>Subsurface_Live_Data!O105+Subsurface_Inputs!$C$56*SIN(2*PI()*A105/47)</f>
        <v/>
      </c>
      <c r="G105" s="25">
        <f>-55+3*SIN(2*PI()*A105/19)</f>
        <v/>
      </c>
    </row>
    <row r="106">
      <c r="A106" s="25">
        <f>Subsurface_Live_Data!A106</f>
        <v/>
      </c>
      <c r="B106" s="25" t="n">
        <v>0</v>
      </c>
      <c r="C106" s="25">
        <f>Subsurface_Inputs!$C$57+1.5*SIN(2*PI()*A106/35)</f>
        <v/>
      </c>
      <c r="D106" s="25">
        <f>Subsurface_Live_Data!M106+Subsurface_Inputs!$C$56*SIN(2*PI()*A106/31)</f>
        <v/>
      </c>
      <c r="E106" s="25">
        <f>IF(Subsurface_Live_Data!H106&gt;=Subsurface_Inputs!$C$42,Subsurface_Live_Data!N106+Subsurface_Inputs!$C$56*SIN(2*PI()*A106/27),"")</f>
        <v/>
      </c>
      <c r="F106" s="25">
        <f>Subsurface_Live_Data!O106+Subsurface_Inputs!$C$56*SIN(2*PI()*A106/47)</f>
        <v/>
      </c>
      <c r="G106" s="25">
        <f>-55+3*SIN(2*PI()*A106/19)</f>
        <v/>
      </c>
    </row>
    <row r="107">
      <c r="A107" s="25">
        <f>Subsurface_Live_Data!A107</f>
        <v/>
      </c>
      <c r="B107" s="25" t="n">
        <v>0</v>
      </c>
      <c r="C107" s="25">
        <f>Subsurface_Inputs!$C$57+1.5*SIN(2*PI()*A107/35)</f>
        <v/>
      </c>
      <c r="D107" s="25">
        <f>Subsurface_Live_Data!M107+Subsurface_Inputs!$C$56*SIN(2*PI()*A107/31)</f>
        <v/>
      </c>
      <c r="E107" s="25">
        <f>IF(Subsurface_Live_Data!H107&gt;=Subsurface_Inputs!$C$42,Subsurface_Live_Data!N107+Subsurface_Inputs!$C$56*SIN(2*PI()*A107/27),"")</f>
        <v/>
      </c>
      <c r="F107" s="25">
        <f>Subsurface_Live_Data!O107+Subsurface_Inputs!$C$56*SIN(2*PI()*A107/47)</f>
        <v/>
      </c>
      <c r="G107" s="25">
        <f>-55+3*SIN(2*PI()*A107/19)</f>
        <v/>
      </c>
    </row>
    <row r="108">
      <c r="A108" s="25">
        <f>Subsurface_Live_Data!A108</f>
        <v/>
      </c>
      <c r="B108" s="25" t="n">
        <v>0</v>
      </c>
      <c r="C108" s="25">
        <f>Subsurface_Inputs!$C$57+1.5*SIN(2*PI()*A108/35)</f>
        <v/>
      </c>
      <c r="D108" s="25">
        <f>Subsurface_Live_Data!M108+Subsurface_Inputs!$C$56*SIN(2*PI()*A108/31)</f>
        <v/>
      </c>
      <c r="E108" s="25">
        <f>IF(Subsurface_Live_Data!H108&gt;=Subsurface_Inputs!$C$42,Subsurface_Live_Data!N108+Subsurface_Inputs!$C$56*SIN(2*PI()*A108/27),"")</f>
        <v/>
      </c>
      <c r="F108" s="25">
        <f>Subsurface_Live_Data!O108+Subsurface_Inputs!$C$56*SIN(2*PI()*A108/47)</f>
        <v/>
      </c>
      <c r="G108" s="25">
        <f>-55+3*SIN(2*PI()*A108/19)</f>
        <v/>
      </c>
    </row>
    <row r="109">
      <c r="A109" s="25">
        <f>Subsurface_Live_Data!A109</f>
        <v/>
      </c>
      <c r="B109" s="25" t="n">
        <v>0</v>
      </c>
      <c r="C109" s="25">
        <f>Subsurface_Inputs!$C$57+1.5*SIN(2*PI()*A109/35)</f>
        <v/>
      </c>
      <c r="D109" s="25">
        <f>Subsurface_Live_Data!M109+Subsurface_Inputs!$C$56*SIN(2*PI()*A109/31)</f>
        <v/>
      </c>
      <c r="E109" s="25">
        <f>IF(Subsurface_Live_Data!H109&gt;=Subsurface_Inputs!$C$42,Subsurface_Live_Data!N109+Subsurface_Inputs!$C$56*SIN(2*PI()*A109/27),"")</f>
        <v/>
      </c>
      <c r="F109" s="25">
        <f>Subsurface_Live_Data!O109+Subsurface_Inputs!$C$56*SIN(2*PI()*A109/47)</f>
        <v/>
      </c>
      <c r="G109" s="25">
        <f>-55+3*SIN(2*PI()*A109/19)</f>
        <v/>
      </c>
    </row>
    <row r="110">
      <c r="A110" s="25">
        <f>Subsurface_Live_Data!A110</f>
        <v/>
      </c>
      <c r="B110" s="25" t="n">
        <v>0</v>
      </c>
      <c r="C110" s="25">
        <f>Subsurface_Inputs!$C$57+1.5*SIN(2*PI()*A110/35)</f>
        <v/>
      </c>
      <c r="D110" s="25">
        <f>Subsurface_Live_Data!M110+Subsurface_Inputs!$C$56*SIN(2*PI()*A110/31)</f>
        <v/>
      </c>
      <c r="E110" s="25">
        <f>IF(Subsurface_Live_Data!H110&gt;=Subsurface_Inputs!$C$42,Subsurface_Live_Data!N110+Subsurface_Inputs!$C$56*SIN(2*PI()*A110/27),"")</f>
        <v/>
      </c>
      <c r="F110" s="25">
        <f>Subsurface_Live_Data!O110+Subsurface_Inputs!$C$56*SIN(2*PI()*A110/47)</f>
        <v/>
      </c>
      <c r="G110" s="25">
        <f>-55+3*SIN(2*PI()*A110/19)</f>
        <v/>
      </c>
    </row>
    <row r="111">
      <c r="A111" s="25">
        <f>Subsurface_Live_Data!A111</f>
        <v/>
      </c>
      <c r="B111" s="25" t="n">
        <v>0</v>
      </c>
      <c r="C111" s="25">
        <f>Subsurface_Inputs!$C$57+1.5*SIN(2*PI()*A111/35)</f>
        <v/>
      </c>
      <c r="D111" s="25">
        <f>Subsurface_Live_Data!M111+Subsurface_Inputs!$C$56*SIN(2*PI()*A111/31)</f>
        <v/>
      </c>
      <c r="E111" s="25">
        <f>IF(Subsurface_Live_Data!H111&gt;=Subsurface_Inputs!$C$42,Subsurface_Live_Data!N111+Subsurface_Inputs!$C$56*SIN(2*PI()*A111/27),"")</f>
        <v/>
      </c>
      <c r="F111" s="25">
        <f>Subsurface_Live_Data!O111+Subsurface_Inputs!$C$56*SIN(2*PI()*A111/47)</f>
        <v/>
      </c>
      <c r="G111" s="25">
        <f>-55+3*SIN(2*PI()*A111/19)</f>
        <v/>
      </c>
    </row>
    <row r="112">
      <c r="A112" s="25">
        <f>Subsurface_Live_Data!A112</f>
        <v/>
      </c>
      <c r="B112" s="25" t="n">
        <v>0</v>
      </c>
      <c r="C112" s="25">
        <f>Subsurface_Inputs!$C$57+1.5*SIN(2*PI()*A112/35)</f>
        <v/>
      </c>
      <c r="D112" s="25">
        <f>Subsurface_Live_Data!M112+Subsurface_Inputs!$C$56*SIN(2*PI()*A112/31)</f>
        <v/>
      </c>
      <c r="E112" s="25">
        <f>IF(Subsurface_Live_Data!H112&gt;=Subsurface_Inputs!$C$42,Subsurface_Live_Data!N112+Subsurface_Inputs!$C$56*SIN(2*PI()*A112/27),"")</f>
        <v/>
      </c>
      <c r="F112" s="25">
        <f>Subsurface_Live_Data!O112+Subsurface_Inputs!$C$56*SIN(2*PI()*A112/47)</f>
        <v/>
      </c>
      <c r="G112" s="25">
        <f>-55+3*SIN(2*PI()*A112/19)</f>
        <v/>
      </c>
    </row>
    <row r="113">
      <c r="A113" s="25">
        <f>Subsurface_Live_Data!A113</f>
        <v/>
      </c>
      <c r="B113" s="25" t="n">
        <v>0</v>
      </c>
      <c r="C113" s="25">
        <f>Subsurface_Inputs!$C$57+1.5*SIN(2*PI()*A113/35)</f>
        <v/>
      </c>
      <c r="D113" s="25">
        <f>Subsurface_Live_Data!M113+Subsurface_Inputs!$C$56*SIN(2*PI()*A113/31)</f>
        <v/>
      </c>
      <c r="E113" s="25">
        <f>IF(Subsurface_Live_Data!H113&gt;=Subsurface_Inputs!$C$42,Subsurface_Live_Data!N113+Subsurface_Inputs!$C$56*SIN(2*PI()*A113/27),"")</f>
        <v/>
      </c>
      <c r="F113" s="25">
        <f>Subsurface_Live_Data!O113+Subsurface_Inputs!$C$56*SIN(2*PI()*A113/47)</f>
        <v/>
      </c>
      <c r="G113" s="25">
        <f>-55+3*SIN(2*PI()*A113/19)</f>
        <v/>
      </c>
    </row>
    <row r="114">
      <c r="A114" s="25">
        <f>Subsurface_Live_Data!A114</f>
        <v/>
      </c>
      <c r="B114" s="25" t="n">
        <v>0</v>
      </c>
      <c r="C114" s="25">
        <f>Subsurface_Inputs!$C$57+1.5*SIN(2*PI()*A114/35)</f>
        <v/>
      </c>
      <c r="D114" s="25">
        <f>Subsurface_Live_Data!M114+Subsurface_Inputs!$C$56*SIN(2*PI()*A114/31)</f>
        <v/>
      </c>
      <c r="E114" s="25">
        <f>IF(Subsurface_Live_Data!H114&gt;=Subsurface_Inputs!$C$42,Subsurface_Live_Data!N114+Subsurface_Inputs!$C$56*SIN(2*PI()*A114/27),"")</f>
        <v/>
      </c>
      <c r="F114" s="25">
        <f>Subsurface_Live_Data!O114+Subsurface_Inputs!$C$56*SIN(2*PI()*A114/47)</f>
        <v/>
      </c>
      <c r="G114" s="25">
        <f>-55+3*SIN(2*PI()*A114/19)</f>
        <v/>
      </c>
    </row>
    <row r="115">
      <c r="A115" s="25">
        <f>Subsurface_Live_Data!A115</f>
        <v/>
      </c>
      <c r="B115" s="25" t="n">
        <v>0</v>
      </c>
      <c r="C115" s="25">
        <f>Subsurface_Inputs!$C$57+1.5*SIN(2*PI()*A115/35)</f>
        <v/>
      </c>
      <c r="D115" s="25">
        <f>Subsurface_Live_Data!M115+Subsurface_Inputs!$C$56*SIN(2*PI()*A115/31)</f>
        <v/>
      </c>
      <c r="E115" s="25">
        <f>IF(Subsurface_Live_Data!H115&gt;=Subsurface_Inputs!$C$42,Subsurface_Live_Data!N115+Subsurface_Inputs!$C$56*SIN(2*PI()*A115/27),"")</f>
        <v/>
      </c>
      <c r="F115" s="25">
        <f>Subsurface_Live_Data!O115+Subsurface_Inputs!$C$56*SIN(2*PI()*A115/47)</f>
        <v/>
      </c>
      <c r="G115" s="25">
        <f>-55+3*SIN(2*PI()*A115/19)</f>
        <v/>
      </c>
    </row>
    <row r="116">
      <c r="A116" s="25">
        <f>Subsurface_Live_Data!A116</f>
        <v/>
      </c>
      <c r="B116" s="25" t="n">
        <v>0</v>
      </c>
      <c r="C116" s="25">
        <f>Subsurface_Inputs!$C$57+1.5*SIN(2*PI()*A116/35)</f>
        <v/>
      </c>
      <c r="D116" s="25">
        <f>Subsurface_Live_Data!M116+Subsurface_Inputs!$C$56*SIN(2*PI()*A116/31)</f>
        <v/>
      </c>
      <c r="E116" s="25">
        <f>IF(Subsurface_Live_Data!H116&gt;=Subsurface_Inputs!$C$42,Subsurface_Live_Data!N116+Subsurface_Inputs!$C$56*SIN(2*PI()*A116/27),"")</f>
        <v/>
      </c>
      <c r="F116" s="25">
        <f>Subsurface_Live_Data!O116+Subsurface_Inputs!$C$56*SIN(2*PI()*A116/47)</f>
        <v/>
      </c>
      <c r="G116" s="25">
        <f>-55+3*SIN(2*PI()*A116/19)</f>
        <v/>
      </c>
    </row>
    <row r="117">
      <c r="A117" s="25">
        <f>Subsurface_Live_Data!A117</f>
        <v/>
      </c>
      <c r="B117" s="25" t="n">
        <v>0</v>
      </c>
      <c r="C117" s="25">
        <f>Subsurface_Inputs!$C$57+1.5*SIN(2*PI()*A117/35)</f>
        <v/>
      </c>
      <c r="D117" s="25">
        <f>Subsurface_Live_Data!M117+Subsurface_Inputs!$C$56*SIN(2*PI()*A117/31)</f>
        <v/>
      </c>
      <c r="E117" s="25">
        <f>IF(Subsurface_Live_Data!H117&gt;=Subsurface_Inputs!$C$42,Subsurface_Live_Data!N117+Subsurface_Inputs!$C$56*SIN(2*PI()*A117/27),"")</f>
        <v/>
      </c>
      <c r="F117" s="25">
        <f>Subsurface_Live_Data!O117+Subsurface_Inputs!$C$56*SIN(2*PI()*A117/47)</f>
        <v/>
      </c>
      <c r="G117" s="25">
        <f>-55+3*SIN(2*PI()*A117/19)</f>
        <v/>
      </c>
    </row>
    <row r="118">
      <c r="A118" s="25">
        <f>Subsurface_Live_Data!A118</f>
        <v/>
      </c>
      <c r="B118" s="25" t="n">
        <v>0</v>
      </c>
      <c r="C118" s="25">
        <f>Subsurface_Inputs!$C$57+1.5*SIN(2*PI()*A118/35)</f>
        <v/>
      </c>
      <c r="D118" s="25">
        <f>Subsurface_Live_Data!M118+Subsurface_Inputs!$C$56*SIN(2*PI()*A118/31)</f>
        <v/>
      </c>
      <c r="E118" s="25">
        <f>IF(Subsurface_Live_Data!H118&gt;=Subsurface_Inputs!$C$42,Subsurface_Live_Data!N118+Subsurface_Inputs!$C$56*SIN(2*PI()*A118/27),"")</f>
        <v/>
      </c>
      <c r="F118" s="25">
        <f>Subsurface_Live_Data!O118+Subsurface_Inputs!$C$56*SIN(2*PI()*A118/47)</f>
        <v/>
      </c>
      <c r="G118" s="25">
        <f>-55+3*SIN(2*PI()*A118/19)</f>
        <v/>
      </c>
    </row>
    <row r="119">
      <c r="A119" s="25">
        <f>Subsurface_Live_Data!A119</f>
        <v/>
      </c>
      <c r="B119" s="25" t="n">
        <v>0</v>
      </c>
      <c r="C119" s="25">
        <f>Subsurface_Inputs!$C$57+1.5*SIN(2*PI()*A119/35)</f>
        <v/>
      </c>
      <c r="D119" s="25">
        <f>Subsurface_Live_Data!M119+Subsurface_Inputs!$C$56*SIN(2*PI()*A119/31)</f>
        <v/>
      </c>
      <c r="E119" s="25">
        <f>IF(Subsurface_Live_Data!H119&gt;=Subsurface_Inputs!$C$42,Subsurface_Live_Data!N119+Subsurface_Inputs!$C$56*SIN(2*PI()*A119/27),"")</f>
        <v/>
      </c>
      <c r="F119" s="25">
        <f>Subsurface_Live_Data!O119+Subsurface_Inputs!$C$56*SIN(2*PI()*A119/47)</f>
        <v/>
      </c>
      <c r="G119" s="25">
        <f>-55+3*SIN(2*PI()*A119/19)</f>
        <v/>
      </c>
    </row>
    <row r="120">
      <c r="A120" s="25">
        <f>Subsurface_Live_Data!A120</f>
        <v/>
      </c>
      <c r="B120" s="25" t="n">
        <v>0</v>
      </c>
      <c r="C120" s="25">
        <f>Subsurface_Inputs!$C$57+1.5*SIN(2*PI()*A120/35)</f>
        <v/>
      </c>
      <c r="D120" s="25">
        <f>Subsurface_Live_Data!M120+Subsurface_Inputs!$C$56*SIN(2*PI()*A120/31)</f>
        <v/>
      </c>
      <c r="E120" s="25">
        <f>IF(Subsurface_Live_Data!H120&gt;=Subsurface_Inputs!$C$42,Subsurface_Live_Data!N120+Subsurface_Inputs!$C$56*SIN(2*PI()*A120/27),"")</f>
        <v/>
      </c>
      <c r="F120" s="25">
        <f>Subsurface_Live_Data!O120+Subsurface_Inputs!$C$56*SIN(2*PI()*A120/47)</f>
        <v/>
      </c>
      <c r="G120" s="25">
        <f>-55+3*SIN(2*PI()*A120/19)</f>
        <v/>
      </c>
    </row>
    <row r="121">
      <c r="A121" s="25">
        <f>Subsurface_Live_Data!A121</f>
        <v/>
      </c>
      <c r="B121" s="25" t="n">
        <v>0</v>
      </c>
      <c r="C121" s="25">
        <f>Subsurface_Inputs!$C$57+1.5*SIN(2*PI()*A121/35)</f>
        <v/>
      </c>
      <c r="D121" s="25">
        <f>Subsurface_Live_Data!M121+Subsurface_Inputs!$C$56*SIN(2*PI()*A121/31)</f>
        <v/>
      </c>
      <c r="E121" s="25">
        <f>IF(Subsurface_Live_Data!H121&gt;=Subsurface_Inputs!$C$42,Subsurface_Live_Data!N121+Subsurface_Inputs!$C$56*SIN(2*PI()*A121/27),"")</f>
        <v/>
      </c>
      <c r="F121" s="25">
        <f>Subsurface_Live_Data!O121+Subsurface_Inputs!$C$56*SIN(2*PI()*A121/47)</f>
        <v/>
      </c>
      <c r="G121" s="25">
        <f>-55+3*SIN(2*PI()*A121/19)</f>
        <v/>
      </c>
    </row>
    <row r="122">
      <c r="A122" s="25">
        <f>Subsurface_Live_Data!A122</f>
        <v/>
      </c>
      <c r="B122" s="25" t="n">
        <v>0</v>
      </c>
      <c r="C122" s="25">
        <f>Subsurface_Inputs!$C$57+1.5*SIN(2*PI()*A122/35)</f>
        <v/>
      </c>
      <c r="D122" s="25">
        <f>Subsurface_Live_Data!M122+Subsurface_Inputs!$C$56*SIN(2*PI()*A122/31)</f>
        <v/>
      </c>
      <c r="E122" s="25">
        <f>IF(Subsurface_Live_Data!H122&gt;=Subsurface_Inputs!$C$42,Subsurface_Live_Data!N122+Subsurface_Inputs!$C$56*SIN(2*PI()*A122/27),"")</f>
        <v/>
      </c>
      <c r="F122" s="25">
        <f>Subsurface_Live_Data!O122+Subsurface_Inputs!$C$56*SIN(2*PI()*A122/47)</f>
        <v/>
      </c>
      <c r="G122" s="25">
        <f>-55+3*SIN(2*PI()*A122/19)</f>
        <v/>
      </c>
    </row>
    <row r="123">
      <c r="A123" s="25">
        <f>Subsurface_Live_Data!A123</f>
        <v/>
      </c>
      <c r="B123" s="25" t="n">
        <v>0</v>
      </c>
      <c r="C123" s="25">
        <f>Subsurface_Inputs!$C$57+1.5*SIN(2*PI()*A123/35)</f>
        <v/>
      </c>
      <c r="D123" s="25">
        <f>Subsurface_Live_Data!M123+Subsurface_Inputs!$C$56*SIN(2*PI()*A123/31)</f>
        <v/>
      </c>
      <c r="E123" s="25">
        <f>IF(Subsurface_Live_Data!H123&gt;=Subsurface_Inputs!$C$42,Subsurface_Live_Data!N123+Subsurface_Inputs!$C$56*SIN(2*PI()*A123/27),"")</f>
        <v/>
      </c>
      <c r="F123" s="25">
        <f>Subsurface_Live_Data!O123+Subsurface_Inputs!$C$56*SIN(2*PI()*A123/47)</f>
        <v/>
      </c>
      <c r="G123" s="25">
        <f>-55+3*SIN(2*PI()*A123/19)</f>
        <v/>
      </c>
    </row>
    <row r="124">
      <c r="A124" s="25">
        <f>Subsurface_Live_Data!A124</f>
        <v/>
      </c>
      <c r="B124" s="25" t="n">
        <v>0</v>
      </c>
      <c r="C124" s="25">
        <f>Subsurface_Inputs!$C$57+1.5*SIN(2*PI()*A124/35)</f>
        <v/>
      </c>
      <c r="D124" s="25">
        <f>Subsurface_Live_Data!M124+Subsurface_Inputs!$C$56*SIN(2*PI()*A124/31)</f>
        <v/>
      </c>
      <c r="E124" s="25">
        <f>IF(Subsurface_Live_Data!H124&gt;=Subsurface_Inputs!$C$42,Subsurface_Live_Data!N124+Subsurface_Inputs!$C$56*SIN(2*PI()*A124/27),"")</f>
        <v/>
      </c>
      <c r="F124" s="25">
        <f>Subsurface_Live_Data!O124+Subsurface_Inputs!$C$56*SIN(2*PI()*A124/47)</f>
        <v/>
      </c>
      <c r="G124" s="25">
        <f>-55+3*SIN(2*PI()*A124/19)</f>
        <v/>
      </c>
    </row>
    <row r="125">
      <c r="A125" s="25">
        <f>Subsurface_Live_Data!A125</f>
        <v/>
      </c>
      <c r="B125" s="25" t="n">
        <v>0</v>
      </c>
      <c r="C125" s="25">
        <f>Subsurface_Inputs!$C$57+1.5*SIN(2*PI()*A125/35)</f>
        <v/>
      </c>
      <c r="D125" s="25">
        <f>Subsurface_Live_Data!M125+Subsurface_Inputs!$C$56*SIN(2*PI()*A125/31)</f>
        <v/>
      </c>
      <c r="E125" s="25">
        <f>IF(Subsurface_Live_Data!H125&gt;=Subsurface_Inputs!$C$42,Subsurface_Live_Data!N125+Subsurface_Inputs!$C$56*SIN(2*PI()*A125/27),"")</f>
        <v/>
      </c>
      <c r="F125" s="25">
        <f>Subsurface_Live_Data!O125+Subsurface_Inputs!$C$56*SIN(2*PI()*A125/47)</f>
        <v/>
      </c>
      <c r="G125" s="25">
        <f>-55+3*SIN(2*PI()*A125/19)</f>
        <v/>
      </c>
    </row>
    <row r="126">
      <c r="A126" s="25">
        <f>Subsurface_Live_Data!A126</f>
        <v/>
      </c>
      <c r="B126" s="25" t="n">
        <v>0</v>
      </c>
      <c r="C126" s="25">
        <f>Subsurface_Inputs!$C$57+1.5*SIN(2*PI()*A126/35)</f>
        <v/>
      </c>
      <c r="D126" s="25">
        <f>Subsurface_Live_Data!M126+Subsurface_Inputs!$C$56*SIN(2*PI()*A126/31)</f>
        <v/>
      </c>
      <c r="E126" s="25">
        <f>IF(Subsurface_Live_Data!H126&gt;=Subsurface_Inputs!$C$42,Subsurface_Live_Data!N126+Subsurface_Inputs!$C$56*SIN(2*PI()*A126/27),"")</f>
        <v/>
      </c>
      <c r="F126" s="25">
        <f>Subsurface_Live_Data!O126+Subsurface_Inputs!$C$56*SIN(2*PI()*A126/47)</f>
        <v/>
      </c>
      <c r="G126" s="25">
        <f>-55+3*SIN(2*PI()*A126/19)</f>
        <v/>
      </c>
    </row>
    <row r="127">
      <c r="A127" s="25">
        <f>Subsurface_Live_Data!A127</f>
        <v/>
      </c>
      <c r="B127" s="25" t="n">
        <v>0</v>
      </c>
      <c r="C127" s="25">
        <f>Subsurface_Inputs!$C$57+1.5*SIN(2*PI()*A127/35)</f>
        <v/>
      </c>
      <c r="D127" s="25">
        <f>Subsurface_Live_Data!M127+Subsurface_Inputs!$C$56*SIN(2*PI()*A127/31)</f>
        <v/>
      </c>
      <c r="E127" s="25">
        <f>IF(Subsurface_Live_Data!H127&gt;=Subsurface_Inputs!$C$42,Subsurface_Live_Data!N127+Subsurface_Inputs!$C$56*SIN(2*PI()*A127/27),"")</f>
        <v/>
      </c>
      <c r="F127" s="25">
        <f>Subsurface_Live_Data!O127+Subsurface_Inputs!$C$56*SIN(2*PI()*A127/47)</f>
        <v/>
      </c>
      <c r="G127" s="25">
        <f>-55+3*SIN(2*PI()*A127/19)</f>
        <v/>
      </c>
    </row>
    <row r="128">
      <c r="A128" s="25">
        <f>Subsurface_Live_Data!A128</f>
        <v/>
      </c>
      <c r="B128" s="25" t="n">
        <v>0</v>
      </c>
      <c r="C128" s="25">
        <f>Subsurface_Inputs!$C$57+1.5*SIN(2*PI()*A128/35)</f>
        <v/>
      </c>
      <c r="D128" s="25">
        <f>Subsurface_Live_Data!M128+Subsurface_Inputs!$C$56*SIN(2*PI()*A128/31)</f>
        <v/>
      </c>
      <c r="E128" s="25">
        <f>IF(Subsurface_Live_Data!H128&gt;=Subsurface_Inputs!$C$42,Subsurface_Live_Data!N128+Subsurface_Inputs!$C$56*SIN(2*PI()*A128/27),"")</f>
        <v/>
      </c>
      <c r="F128" s="25">
        <f>Subsurface_Live_Data!O128+Subsurface_Inputs!$C$56*SIN(2*PI()*A128/47)</f>
        <v/>
      </c>
      <c r="G128" s="25">
        <f>-55+3*SIN(2*PI()*A128/19)</f>
        <v/>
      </c>
    </row>
    <row r="129">
      <c r="A129" s="25">
        <f>Subsurface_Live_Data!A129</f>
        <v/>
      </c>
      <c r="B129" s="25" t="n">
        <v>0</v>
      </c>
      <c r="C129" s="25">
        <f>Subsurface_Inputs!$C$57+1.5*SIN(2*PI()*A129/35)</f>
        <v/>
      </c>
      <c r="D129" s="25">
        <f>Subsurface_Live_Data!M129+Subsurface_Inputs!$C$56*SIN(2*PI()*A129/31)</f>
        <v/>
      </c>
      <c r="E129" s="25">
        <f>IF(Subsurface_Live_Data!H129&gt;=Subsurface_Inputs!$C$42,Subsurface_Live_Data!N129+Subsurface_Inputs!$C$56*SIN(2*PI()*A129/27),"")</f>
        <v/>
      </c>
      <c r="F129" s="25">
        <f>Subsurface_Live_Data!O129+Subsurface_Inputs!$C$56*SIN(2*PI()*A129/47)</f>
        <v/>
      </c>
      <c r="G129" s="25">
        <f>-55+3*SIN(2*PI()*A129/19)</f>
        <v/>
      </c>
    </row>
    <row r="130">
      <c r="A130" s="25">
        <f>Subsurface_Live_Data!A130</f>
        <v/>
      </c>
      <c r="B130" s="25" t="n">
        <v>0</v>
      </c>
      <c r="C130" s="25">
        <f>Subsurface_Inputs!$C$57+1.5*SIN(2*PI()*A130/35)</f>
        <v/>
      </c>
      <c r="D130" s="25">
        <f>Subsurface_Live_Data!M130+Subsurface_Inputs!$C$56*SIN(2*PI()*A130/31)</f>
        <v/>
      </c>
      <c r="E130" s="25">
        <f>IF(Subsurface_Live_Data!H130&gt;=Subsurface_Inputs!$C$42,Subsurface_Live_Data!N130+Subsurface_Inputs!$C$56*SIN(2*PI()*A130/27),"")</f>
        <v/>
      </c>
      <c r="F130" s="25">
        <f>Subsurface_Live_Data!O130+Subsurface_Inputs!$C$56*SIN(2*PI()*A130/47)</f>
        <v/>
      </c>
      <c r="G130" s="25">
        <f>-55+3*SIN(2*PI()*A130/19)</f>
        <v/>
      </c>
    </row>
    <row r="131">
      <c r="A131" s="25">
        <f>Subsurface_Live_Data!A131</f>
        <v/>
      </c>
      <c r="B131" s="25" t="n">
        <v>0</v>
      </c>
      <c r="C131" s="25">
        <f>Subsurface_Inputs!$C$57+1.5*SIN(2*PI()*A131/35)</f>
        <v/>
      </c>
      <c r="D131" s="25">
        <f>Subsurface_Live_Data!M131+Subsurface_Inputs!$C$56*SIN(2*PI()*A131/31)</f>
        <v/>
      </c>
      <c r="E131" s="25">
        <f>IF(Subsurface_Live_Data!H131&gt;=Subsurface_Inputs!$C$42,Subsurface_Live_Data!N131+Subsurface_Inputs!$C$56*SIN(2*PI()*A131/27),"")</f>
        <v/>
      </c>
      <c r="F131" s="25">
        <f>Subsurface_Live_Data!O131+Subsurface_Inputs!$C$56*SIN(2*PI()*A131/47)</f>
        <v/>
      </c>
      <c r="G131" s="25">
        <f>-55+3*SIN(2*PI()*A131/19)</f>
        <v/>
      </c>
    </row>
    <row r="132">
      <c r="A132" s="25">
        <f>Subsurface_Live_Data!A132</f>
        <v/>
      </c>
      <c r="B132" s="25" t="n">
        <v>0</v>
      </c>
      <c r="C132" s="25">
        <f>Subsurface_Inputs!$C$57+1.5*SIN(2*PI()*A132/35)</f>
        <v/>
      </c>
      <c r="D132" s="25">
        <f>Subsurface_Live_Data!M132+Subsurface_Inputs!$C$56*SIN(2*PI()*A132/31)</f>
        <v/>
      </c>
      <c r="E132" s="25">
        <f>IF(Subsurface_Live_Data!H132&gt;=Subsurface_Inputs!$C$42,Subsurface_Live_Data!N132+Subsurface_Inputs!$C$56*SIN(2*PI()*A132/27),"")</f>
        <v/>
      </c>
      <c r="F132" s="25">
        <f>Subsurface_Live_Data!O132+Subsurface_Inputs!$C$56*SIN(2*PI()*A132/47)</f>
        <v/>
      </c>
      <c r="G132" s="25">
        <f>-55+3*SIN(2*PI()*A132/19)</f>
        <v/>
      </c>
    </row>
    <row r="133">
      <c r="A133" s="25">
        <f>Subsurface_Live_Data!A133</f>
        <v/>
      </c>
      <c r="B133" s="25" t="n">
        <v>0</v>
      </c>
      <c r="C133" s="25">
        <f>Subsurface_Inputs!$C$57+1.5*SIN(2*PI()*A133/35)</f>
        <v/>
      </c>
      <c r="D133" s="25">
        <f>Subsurface_Live_Data!M133+Subsurface_Inputs!$C$56*SIN(2*PI()*A133/31)</f>
        <v/>
      </c>
      <c r="E133" s="25">
        <f>IF(Subsurface_Live_Data!H133&gt;=Subsurface_Inputs!$C$42,Subsurface_Live_Data!N133+Subsurface_Inputs!$C$56*SIN(2*PI()*A133/27),"")</f>
        <v/>
      </c>
      <c r="F133" s="25">
        <f>Subsurface_Live_Data!O133+Subsurface_Inputs!$C$56*SIN(2*PI()*A133/47)</f>
        <v/>
      </c>
      <c r="G133" s="25">
        <f>-55+3*SIN(2*PI()*A133/19)</f>
        <v/>
      </c>
    </row>
    <row r="134">
      <c r="A134" s="25">
        <f>Subsurface_Live_Data!A134</f>
        <v/>
      </c>
      <c r="B134" s="25" t="n">
        <v>0</v>
      </c>
      <c r="C134" s="25">
        <f>Subsurface_Inputs!$C$57+1.5*SIN(2*PI()*A134/35)</f>
        <v/>
      </c>
      <c r="D134" s="25">
        <f>Subsurface_Live_Data!M134+Subsurface_Inputs!$C$56*SIN(2*PI()*A134/31)</f>
        <v/>
      </c>
      <c r="E134" s="25">
        <f>IF(Subsurface_Live_Data!H134&gt;=Subsurface_Inputs!$C$42,Subsurface_Live_Data!N134+Subsurface_Inputs!$C$56*SIN(2*PI()*A134/27),"")</f>
        <v/>
      </c>
      <c r="F134" s="25">
        <f>Subsurface_Live_Data!O134+Subsurface_Inputs!$C$56*SIN(2*PI()*A134/47)</f>
        <v/>
      </c>
      <c r="G134" s="25">
        <f>-55+3*SIN(2*PI()*A134/19)</f>
        <v/>
      </c>
    </row>
    <row r="135">
      <c r="A135" s="25">
        <f>Subsurface_Live_Data!A135</f>
        <v/>
      </c>
      <c r="B135" s="25" t="n">
        <v>0</v>
      </c>
      <c r="C135" s="25">
        <f>Subsurface_Inputs!$C$57+1.5*SIN(2*PI()*A135/35)</f>
        <v/>
      </c>
      <c r="D135" s="25">
        <f>Subsurface_Live_Data!M135+Subsurface_Inputs!$C$56*SIN(2*PI()*A135/31)</f>
        <v/>
      </c>
      <c r="E135" s="25">
        <f>IF(Subsurface_Live_Data!H135&gt;=Subsurface_Inputs!$C$42,Subsurface_Live_Data!N135+Subsurface_Inputs!$C$56*SIN(2*PI()*A135/27),"")</f>
        <v/>
      </c>
      <c r="F135" s="25">
        <f>Subsurface_Live_Data!O135+Subsurface_Inputs!$C$56*SIN(2*PI()*A135/47)</f>
        <v/>
      </c>
      <c r="G135" s="25">
        <f>-55+3*SIN(2*PI()*A135/19)</f>
        <v/>
      </c>
    </row>
    <row r="136">
      <c r="A136" s="25">
        <f>Subsurface_Live_Data!A136</f>
        <v/>
      </c>
      <c r="B136" s="25" t="n">
        <v>0</v>
      </c>
      <c r="C136" s="25">
        <f>Subsurface_Inputs!$C$57+1.5*SIN(2*PI()*A136/35)</f>
        <v/>
      </c>
      <c r="D136" s="25">
        <f>Subsurface_Live_Data!M136+Subsurface_Inputs!$C$56*SIN(2*PI()*A136/31)</f>
        <v/>
      </c>
      <c r="E136" s="25">
        <f>IF(Subsurface_Live_Data!H136&gt;=Subsurface_Inputs!$C$42,Subsurface_Live_Data!N136+Subsurface_Inputs!$C$56*SIN(2*PI()*A136/27),"")</f>
        <v/>
      </c>
      <c r="F136" s="25">
        <f>Subsurface_Live_Data!O136+Subsurface_Inputs!$C$56*SIN(2*PI()*A136/47)</f>
        <v/>
      </c>
      <c r="G136" s="25">
        <f>-55+3*SIN(2*PI()*A136/19)</f>
        <v/>
      </c>
    </row>
    <row r="137">
      <c r="A137" s="25">
        <f>Subsurface_Live_Data!A137</f>
        <v/>
      </c>
      <c r="B137" s="25" t="n">
        <v>0</v>
      </c>
      <c r="C137" s="25">
        <f>Subsurface_Inputs!$C$57+1.5*SIN(2*PI()*A137/35)</f>
        <v/>
      </c>
      <c r="D137" s="25">
        <f>Subsurface_Live_Data!M137+Subsurface_Inputs!$C$56*SIN(2*PI()*A137/31)</f>
        <v/>
      </c>
      <c r="E137" s="25">
        <f>IF(Subsurface_Live_Data!H137&gt;=Subsurface_Inputs!$C$42,Subsurface_Live_Data!N137+Subsurface_Inputs!$C$56*SIN(2*PI()*A137/27),"")</f>
        <v/>
      </c>
      <c r="F137" s="25">
        <f>Subsurface_Live_Data!O137+Subsurface_Inputs!$C$56*SIN(2*PI()*A137/47)</f>
        <v/>
      </c>
      <c r="G137" s="25">
        <f>-55+3*SIN(2*PI()*A137/19)</f>
        <v/>
      </c>
    </row>
    <row r="138">
      <c r="A138" s="25">
        <f>Subsurface_Live_Data!A138</f>
        <v/>
      </c>
      <c r="B138" s="25" t="n">
        <v>0</v>
      </c>
      <c r="C138" s="25">
        <f>Subsurface_Inputs!$C$57+1.5*SIN(2*PI()*A138/35)</f>
        <v/>
      </c>
      <c r="D138" s="25">
        <f>Subsurface_Live_Data!M138+Subsurface_Inputs!$C$56*SIN(2*PI()*A138/31)</f>
        <v/>
      </c>
      <c r="E138" s="25">
        <f>IF(Subsurface_Live_Data!H138&gt;=Subsurface_Inputs!$C$42,Subsurface_Live_Data!N138+Subsurface_Inputs!$C$56*SIN(2*PI()*A138/27),"")</f>
        <v/>
      </c>
      <c r="F138" s="25">
        <f>Subsurface_Live_Data!O138+Subsurface_Inputs!$C$56*SIN(2*PI()*A138/47)</f>
        <v/>
      </c>
      <c r="G138" s="25">
        <f>-55+3*SIN(2*PI()*A138/19)</f>
        <v/>
      </c>
    </row>
    <row r="139">
      <c r="A139" s="25">
        <f>Subsurface_Live_Data!A139</f>
        <v/>
      </c>
      <c r="B139" s="25" t="n">
        <v>0</v>
      </c>
      <c r="C139" s="25">
        <f>Subsurface_Inputs!$C$57+1.5*SIN(2*PI()*A139/35)</f>
        <v/>
      </c>
      <c r="D139" s="25">
        <f>Subsurface_Live_Data!M139+Subsurface_Inputs!$C$56*SIN(2*PI()*A139/31)</f>
        <v/>
      </c>
      <c r="E139" s="25">
        <f>IF(Subsurface_Live_Data!H139&gt;=Subsurface_Inputs!$C$42,Subsurface_Live_Data!N139+Subsurface_Inputs!$C$56*SIN(2*PI()*A139/27),"")</f>
        <v/>
      </c>
      <c r="F139" s="25">
        <f>Subsurface_Live_Data!O139+Subsurface_Inputs!$C$56*SIN(2*PI()*A139/47)</f>
        <v/>
      </c>
      <c r="G139" s="25">
        <f>-55+3*SIN(2*PI()*A139/19)</f>
        <v/>
      </c>
    </row>
    <row r="140">
      <c r="A140" s="25">
        <f>Subsurface_Live_Data!A140</f>
        <v/>
      </c>
      <c r="B140" s="25" t="n">
        <v>0</v>
      </c>
      <c r="C140" s="25">
        <f>Subsurface_Inputs!$C$57+1.5*SIN(2*PI()*A140/35)</f>
        <v/>
      </c>
      <c r="D140" s="25">
        <f>Subsurface_Live_Data!M140+Subsurface_Inputs!$C$56*SIN(2*PI()*A140/31)</f>
        <v/>
      </c>
      <c r="E140" s="25">
        <f>IF(Subsurface_Live_Data!H140&gt;=Subsurface_Inputs!$C$42,Subsurface_Live_Data!N140+Subsurface_Inputs!$C$56*SIN(2*PI()*A140/27),"")</f>
        <v/>
      </c>
      <c r="F140" s="25">
        <f>Subsurface_Live_Data!O140+Subsurface_Inputs!$C$56*SIN(2*PI()*A140/47)</f>
        <v/>
      </c>
      <c r="G140" s="25">
        <f>-55+3*SIN(2*PI()*A140/19)</f>
        <v/>
      </c>
    </row>
    <row r="141">
      <c r="A141" s="25">
        <f>Subsurface_Live_Data!A141</f>
        <v/>
      </c>
      <c r="B141" s="25" t="n">
        <v>0</v>
      </c>
      <c r="C141" s="25">
        <f>Subsurface_Inputs!$C$57+1.5*SIN(2*PI()*A141/35)</f>
        <v/>
      </c>
      <c r="D141" s="25">
        <f>Subsurface_Live_Data!M141+Subsurface_Inputs!$C$56*SIN(2*PI()*A141/31)</f>
        <v/>
      </c>
      <c r="E141" s="25">
        <f>IF(Subsurface_Live_Data!H141&gt;=Subsurface_Inputs!$C$42,Subsurface_Live_Data!N141+Subsurface_Inputs!$C$56*SIN(2*PI()*A141/27),"")</f>
        <v/>
      </c>
      <c r="F141" s="25">
        <f>Subsurface_Live_Data!O141+Subsurface_Inputs!$C$56*SIN(2*PI()*A141/47)</f>
        <v/>
      </c>
      <c r="G141" s="25">
        <f>-55+3*SIN(2*PI()*A141/19)</f>
        <v/>
      </c>
    </row>
    <row r="142">
      <c r="A142" s="25">
        <f>Subsurface_Live_Data!A142</f>
        <v/>
      </c>
      <c r="B142" s="25" t="n">
        <v>0</v>
      </c>
      <c r="C142" s="25">
        <f>Subsurface_Inputs!$C$57+1.5*SIN(2*PI()*A142/35)</f>
        <v/>
      </c>
      <c r="D142" s="25">
        <f>Subsurface_Live_Data!M142+Subsurface_Inputs!$C$56*SIN(2*PI()*A142/31)</f>
        <v/>
      </c>
      <c r="E142" s="25">
        <f>IF(Subsurface_Live_Data!H142&gt;=Subsurface_Inputs!$C$42,Subsurface_Live_Data!N142+Subsurface_Inputs!$C$56*SIN(2*PI()*A142/27),"")</f>
        <v/>
      </c>
      <c r="F142" s="25">
        <f>Subsurface_Live_Data!O142+Subsurface_Inputs!$C$56*SIN(2*PI()*A142/47)</f>
        <v/>
      </c>
      <c r="G142" s="25">
        <f>-55+3*SIN(2*PI()*A142/19)</f>
        <v/>
      </c>
    </row>
    <row r="143">
      <c r="A143" s="25">
        <f>Subsurface_Live_Data!A143</f>
        <v/>
      </c>
      <c r="B143" s="25" t="n">
        <v>0</v>
      </c>
      <c r="C143" s="25">
        <f>Subsurface_Inputs!$C$57+1.5*SIN(2*PI()*A143/35)</f>
        <v/>
      </c>
      <c r="D143" s="25">
        <f>Subsurface_Live_Data!M143+Subsurface_Inputs!$C$56*SIN(2*PI()*A143/31)</f>
        <v/>
      </c>
      <c r="E143" s="25">
        <f>IF(Subsurface_Live_Data!H143&gt;=Subsurface_Inputs!$C$42,Subsurface_Live_Data!N143+Subsurface_Inputs!$C$56*SIN(2*PI()*A143/27),"")</f>
        <v/>
      </c>
      <c r="F143" s="25">
        <f>Subsurface_Live_Data!O143+Subsurface_Inputs!$C$56*SIN(2*PI()*A143/47)</f>
        <v/>
      </c>
      <c r="G143" s="25">
        <f>-55+3*SIN(2*PI()*A143/19)</f>
        <v/>
      </c>
    </row>
    <row r="144">
      <c r="A144" s="25">
        <f>Subsurface_Live_Data!A144</f>
        <v/>
      </c>
      <c r="B144" s="25" t="n">
        <v>0</v>
      </c>
      <c r="C144" s="25">
        <f>Subsurface_Inputs!$C$57+1.5*SIN(2*PI()*A144/35)</f>
        <v/>
      </c>
      <c r="D144" s="25">
        <f>Subsurface_Live_Data!M144+Subsurface_Inputs!$C$56*SIN(2*PI()*A144/31)</f>
        <v/>
      </c>
      <c r="E144" s="25">
        <f>IF(Subsurface_Live_Data!H144&gt;=Subsurface_Inputs!$C$42,Subsurface_Live_Data!N144+Subsurface_Inputs!$C$56*SIN(2*PI()*A144/27),"")</f>
        <v/>
      </c>
      <c r="F144" s="25">
        <f>Subsurface_Live_Data!O144+Subsurface_Inputs!$C$56*SIN(2*PI()*A144/47)</f>
        <v/>
      </c>
      <c r="G144" s="25">
        <f>-55+3*SIN(2*PI()*A144/19)</f>
        <v/>
      </c>
    </row>
    <row r="145">
      <c r="A145" s="25">
        <f>Subsurface_Live_Data!A145</f>
        <v/>
      </c>
      <c r="B145" s="25" t="n">
        <v>0</v>
      </c>
      <c r="C145" s="25">
        <f>Subsurface_Inputs!$C$57+1.5*SIN(2*PI()*A145/35)</f>
        <v/>
      </c>
      <c r="D145" s="25">
        <f>Subsurface_Live_Data!M145+Subsurface_Inputs!$C$56*SIN(2*PI()*A145/31)</f>
        <v/>
      </c>
      <c r="E145" s="25">
        <f>IF(Subsurface_Live_Data!H145&gt;=Subsurface_Inputs!$C$42,Subsurface_Live_Data!N145+Subsurface_Inputs!$C$56*SIN(2*PI()*A145/27),"")</f>
        <v/>
      </c>
      <c r="F145" s="25">
        <f>Subsurface_Live_Data!O145+Subsurface_Inputs!$C$56*SIN(2*PI()*A145/47)</f>
        <v/>
      </c>
      <c r="G145" s="25">
        <f>-55+3*SIN(2*PI()*A145/19)</f>
        <v/>
      </c>
    </row>
    <row r="146">
      <c r="A146" s="25">
        <f>Subsurface_Live_Data!A146</f>
        <v/>
      </c>
      <c r="B146" s="25" t="n">
        <v>0</v>
      </c>
      <c r="C146" s="25">
        <f>Subsurface_Inputs!$C$57+1.5*SIN(2*PI()*A146/35)</f>
        <v/>
      </c>
      <c r="D146" s="25">
        <f>Subsurface_Live_Data!M146+Subsurface_Inputs!$C$56*SIN(2*PI()*A146/31)</f>
        <v/>
      </c>
      <c r="E146" s="25">
        <f>IF(Subsurface_Live_Data!H146&gt;=Subsurface_Inputs!$C$42,Subsurface_Live_Data!N146+Subsurface_Inputs!$C$56*SIN(2*PI()*A146/27),"")</f>
        <v/>
      </c>
      <c r="F146" s="25">
        <f>Subsurface_Live_Data!O146+Subsurface_Inputs!$C$56*SIN(2*PI()*A146/47)</f>
        <v/>
      </c>
      <c r="G146" s="25">
        <f>-55+3*SIN(2*PI()*A146/19)</f>
        <v/>
      </c>
    </row>
    <row r="147">
      <c r="A147" s="25">
        <f>Subsurface_Live_Data!A147</f>
        <v/>
      </c>
      <c r="B147" s="25" t="n">
        <v>0</v>
      </c>
      <c r="C147" s="25">
        <f>Subsurface_Inputs!$C$57+1.5*SIN(2*PI()*A147/35)</f>
        <v/>
      </c>
      <c r="D147" s="25">
        <f>Subsurface_Live_Data!M147+Subsurface_Inputs!$C$56*SIN(2*PI()*A147/31)</f>
        <v/>
      </c>
      <c r="E147" s="25">
        <f>IF(Subsurface_Live_Data!H147&gt;=Subsurface_Inputs!$C$42,Subsurface_Live_Data!N147+Subsurface_Inputs!$C$56*SIN(2*PI()*A147/27),"")</f>
        <v/>
      </c>
      <c r="F147" s="25">
        <f>Subsurface_Live_Data!O147+Subsurface_Inputs!$C$56*SIN(2*PI()*A147/47)</f>
        <v/>
      </c>
      <c r="G147" s="25">
        <f>-55+3*SIN(2*PI()*A147/19)</f>
        <v/>
      </c>
    </row>
    <row r="148">
      <c r="A148" s="25">
        <f>Subsurface_Live_Data!A148</f>
        <v/>
      </c>
      <c r="B148" s="25" t="n">
        <v>0</v>
      </c>
      <c r="C148" s="25">
        <f>Subsurface_Inputs!$C$57+1.5*SIN(2*PI()*A148/35)</f>
        <v/>
      </c>
      <c r="D148" s="25">
        <f>Subsurface_Live_Data!M148+Subsurface_Inputs!$C$56*SIN(2*PI()*A148/31)</f>
        <v/>
      </c>
      <c r="E148" s="25">
        <f>IF(Subsurface_Live_Data!H148&gt;=Subsurface_Inputs!$C$42,Subsurface_Live_Data!N148+Subsurface_Inputs!$C$56*SIN(2*PI()*A148/27),"")</f>
        <v/>
      </c>
      <c r="F148" s="25">
        <f>Subsurface_Live_Data!O148+Subsurface_Inputs!$C$56*SIN(2*PI()*A148/47)</f>
        <v/>
      </c>
      <c r="G148" s="25">
        <f>-55+3*SIN(2*PI()*A148/19)</f>
        <v/>
      </c>
    </row>
    <row r="149">
      <c r="A149" s="25">
        <f>Subsurface_Live_Data!A149</f>
        <v/>
      </c>
      <c r="B149" s="25" t="n">
        <v>0</v>
      </c>
      <c r="C149" s="25">
        <f>Subsurface_Inputs!$C$57+1.5*SIN(2*PI()*A149/35)</f>
        <v/>
      </c>
      <c r="D149" s="25">
        <f>Subsurface_Live_Data!M149+Subsurface_Inputs!$C$56*SIN(2*PI()*A149/31)</f>
        <v/>
      </c>
      <c r="E149" s="25">
        <f>IF(Subsurface_Live_Data!H149&gt;=Subsurface_Inputs!$C$42,Subsurface_Live_Data!N149+Subsurface_Inputs!$C$56*SIN(2*PI()*A149/27),"")</f>
        <v/>
      </c>
      <c r="F149" s="25">
        <f>Subsurface_Live_Data!O149+Subsurface_Inputs!$C$56*SIN(2*PI()*A149/47)</f>
        <v/>
      </c>
      <c r="G149" s="25">
        <f>-55+3*SIN(2*PI()*A149/19)</f>
        <v/>
      </c>
    </row>
    <row r="150">
      <c r="A150" s="25">
        <f>Subsurface_Live_Data!A150</f>
        <v/>
      </c>
      <c r="B150" s="25" t="n">
        <v>0</v>
      </c>
      <c r="C150" s="25">
        <f>Subsurface_Inputs!$C$57+1.5*SIN(2*PI()*A150/35)</f>
        <v/>
      </c>
      <c r="D150" s="25">
        <f>Subsurface_Live_Data!M150+Subsurface_Inputs!$C$56*SIN(2*PI()*A150/31)</f>
        <v/>
      </c>
      <c r="E150" s="25">
        <f>IF(Subsurface_Live_Data!H150&gt;=Subsurface_Inputs!$C$42,Subsurface_Live_Data!N150+Subsurface_Inputs!$C$56*SIN(2*PI()*A150/27),"")</f>
        <v/>
      </c>
      <c r="F150" s="25">
        <f>Subsurface_Live_Data!O150+Subsurface_Inputs!$C$56*SIN(2*PI()*A150/47)</f>
        <v/>
      </c>
      <c r="G150" s="25">
        <f>-55+3*SIN(2*PI()*A150/19)</f>
        <v/>
      </c>
    </row>
    <row r="151">
      <c r="A151" s="25">
        <f>Subsurface_Live_Data!A151</f>
        <v/>
      </c>
      <c r="B151" s="25" t="n">
        <v>0</v>
      </c>
      <c r="C151" s="25">
        <f>Subsurface_Inputs!$C$57+1.5*SIN(2*PI()*A151/35)</f>
        <v/>
      </c>
      <c r="D151" s="25">
        <f>Subsurface_Live_Data!M151+Subsurface_Inputs!$C$56*SIN(2*PI()*A151/31)</f>
        <v/>
      </c>
      <c r="E151" s="25">
        <f>IF(Subsurface_Live_Data!H151&gt;=Subsurface_Inputs!$C$42,Subsurface_Live_Data!N151+Subsurface_Inputs!$C$56*SIN(2*PI()*A151/27),"")</f>
        <v/>
      </c>
      <c r="F151" s="25">
        <f>Subsurface_Live_Data!O151+Subsurface_Inputs!$C$56*SIN(2*PI()*A151/47)</f>
        <v/>
      </c>
      <c r="G151" s="25">
        <f>-55+3*SIN(2*PI()*A151/19)</f>
        <v/>
      </c>
    </row>
    <row r="152">
      <c r="A152" s="25">
        <f>Subsurface_Live_Data!A152</f>
        <v/>
      </c>
      <c r="B152" s="25" t="n">
        <v>0</v>
      </c>
      <c r="C152" s="25">
        <f>Subsurface_Inputs!$C$57+1.5*SIN(2*PI()*A152/35)</f>
        <v/>
      </c>
      <c r="D152" s="25">
        <f>Subsurface_Live_Data!M152+Subsurface_Inputs!$C$56*SIN(2*PI()*A152/31)</f>
        <v/>
      </c>
      <c r="E152" s="25">
        <f>IF(Subsurface_Live_Data!H152&gt;=Subsurface_Inputs!$C$42,Subsurface_Live_Data!N152+Subsurface_Inputs!$C$56*SIN(2*PI()*A152/27),"")</f>
        <v/>
      </c>
      <c r="F152" s="25">
        <f>Subsurface_Live_Data!O152+Subsurface_Inputs!$C$56*SIN(2*PI()*A152/47)</f>
        <v/>
      </c>
      <c r="G152" s="25">
        <f>-55+3*SIN(2*PI()*A152/19)</f>
        <v/>
      </c>
    </row>
    <row r="153">
      <c r="A153" s="25">
        <f>Subsurface_Live_Data!A153</f>
        <v/>
      </c>
      <c r="B153" s="25" t="n">
        <v>0</v>
      </c>
      <c r="C153" s="25">
        <f>Subsurface_Inputs!$C$57+1.5*SIN(2*PI()*A153/35)</f>
        <v/>
      </c>
      <c r="D153" s="25">
        <f>Subsurface_Live_Data!M153+Subsurface_Inputs!$C$56*SIN(2*PI()*A153/31)</f>
        <v/>
      </c>
      <c r="E153" s="25">
        <f>IF(Subsurface_Live_Data!H153&gt;=Subsurface_Inputs!$C$42,Subsurface_Live_Data!N153+Subsurface_Inputs!$C$56*SIN(2*PI()*A153/27),"")</f>
        <v/>
      </c>
      <c r="F153" s="25">
        <f>Subsurface_Live_Data!O153+Subsurface_Inputs!$C$56*SIN(2*PI()*A153/47)</f>
        <v/>
      </c>
      <c r="G153" s="25">
        <f>-55+3*SIN(2*PI()*A153/19)</f>
        <v/>
      </c>
    </row>
    <row r="154">
      <c r="A154" s="25">
        <f>Subsurface_Live_Data!A154</f>
        <v/>
      </c>
      <c r="B154" s="25" t="n">
        <v>0</v>
      </c>
      <c r="C154" s="25">
        <f>Subsurface_Inputs!$C$57+1.5*SIN(2*PI()*A154/35)</f>
        <v/>
      </c>
      <c r="D154" s="25">
        <f>Subsurface_Live_Data!M154+Subsurface_Inputs!$C$56*SIN(2*PI()*A154/31)</f>
        <v/>
      </c>
      <c r="E154" s="25">
        <f>IF(Subsurface_Live_Data!H154&gt;=Subsurface_Inputs!$C$42,Subsurface_Live_Data!N154+Subsurface_Inputs!$C$56*SIN(2*PI()*A154/27),"")</f>
        <v/>
      </c>
      <c r="F154" s="25">
        <f>Subsurface_Live_Data!O154+Subsurface_Inputs!$C$56*SIN(2*PI()*A154/47)</f>
        <v/>
      </c>
      <c r="G154" s="25">
        <f>-55+3*SIN(2*PI()*A154/19)</f>
        <v/>
      </c>
    </row>
    <row r="155">
      <c r="A155" s="25">
        <f>Subsurface_Live_Data!A155</f>
        <v/>
      </c>
      <c r="B155" s="25" t="n">
        <v>0</v>
      </c>
      <c r="C155" s="25">
        <f>Subsurface_Inputs!$C$57+1.5*SIN(2*PI()*A155/35)</f>
        <v/>
      </c>
      <c r="D155" s="25">
        <f>Subsurface_Live_Data!M155+Subsurface_Inputs!$C$56*SIN(2*PI()*A155/31)</f>
        <v/>
      </c>
      <c r="E155" s="25">
        <f>IF(Subsurface_Live_Data!H155&gt;=Subsurface_Inputs!$C$42,Subsurface_Live_Data!N155+Subsurface_Inputs!$C$56*SIN(2*PI()*A155/27),"")</f>
        <v/>
      </c>
      <c r="F155" s="25">
        <f>Subsurface_Live_Data!O155+Subsurface_Inputs!$C$56*SIN(2*PI()*A155/47)</f>
        <v/>
      </c>
      <c r="G155" s="25">
        <f>-55+3*SIN(2*PI()*A155/19)</f>
        <v/>
      </c>
    </row>
    <row r="156">
      <c r="A156" s="25">
        <f>Subsurface_Live_Data!A156</f>
        <v/>
      </c>
      <c r="B156" s="25" t="n">
        <v>0</v>
      </c>
      <c r="C156" s="25">
        <f>Subsurface_Inputs!$C$57+1.5*SIN(2*PI()*A156/35)</f>
        <v/>
      </c>
      <c r="D156" s="25">
        <f>Subsurface_Live_Data!M156+Subsurface_Inputs!$C$56*SIN(2*PI()*A156/31)</f>
        <v/>
      </c>
      <c r="E156" s="25">
        <f>IF(Subsurface_Live_Data!H156&gt;=Subsurface_Inputs!$C$42,Subsurface_Live_Data!N156+Subsurface_Inputs!$C$56*SIN(2*PI()*A156/27),"")</f>
        <v/>
      </c>
      <c r="F156" s="25">
        <f>Subsurface_Live_Data!O156+Subsurface_Inputs!$C$56*SIN(2*PI()*A156/47)</f>
        <v/>
      </c>
      <c r="G156" s="25">
        <f>-55+3*SIN(2*PI()*A156/19)</f>
        <v/>
      </c>
    </row>
    <row r="157">
      <c r="A157" s="25">
        <f>Subsurface_Live_Data!A157</f>
        <v/>
      </c>
      <c r="B157" s="25" t="n">
        <v>0</v>
      </c>
      <c r="C157" s="25">
        <f>Subsurface_Inputs!$C$57+1.5*SIN(2*PI()*A157/35)</f>
        <v/>
      </c>
      <c r="D157" s="25">
        <f>Subsurface_Live_Data!M157+Subsurface_Inputs!$C$56*SIN(2*PI()*A157/31)</f>
        <v/>
      </c>
      <c r="E157" s="25">
        <f>IF(Subsurface_Live_Data!H157&gt;=Subsurface_Inputs!$C$42,Subsurface_Live_Data!N157+Subsurface_Inputs!$C$56*SIN(2*PI()*A157/27),"")</f>
        <v/>
      </c>
      <c r="F157" s="25">
        <f>Subsurface_Live_Data!O157+Subsurface_Inputs!$C$56*SIN(2*PI()*A157/47)</f>
        <v/>
      </c>
      <c r="G157" s="25">
        <f>-55+3*SIN(2*PI()*A157/19)</f>
        <v/>
      </c>
    </row>
    <row r="158">
      <c r="A158" s="25">
        <f>Subsurface_Live_Data!A158</f>
        <v/>
      </c>
      <c r="B158" s="25" t="n">
        <v>0</v>
      </c>
      <c r="C158" s="25">
        <f>Subsurface_Inputs!$C$57+1.5*SIN(2*PI()*A158/35)</f>
        <v/>
      </c>
      <c r="D158" s="25">
        <f>Subsurface_Live_Data!M158+Subsurface_Inputs!$C$56*SIN(2*PI()*A158/31)</f>
        <v/>
      </c>
      <c r="E158" s="25">
        <f>IF(Subsurface_Live_Data!H158&gt;=Subsurface_Inputs!$C$42,Subsurface_Live_Data!N158+Subsurface_Inputs!$C$56*SIN(2*PI()*A158/27),"")</f>
        <v/>
      </c>
      <c r="F158" s="25">
        <f>Subsurface_Live_Data!O158+Subsurface_Inputs!$C$56*SIN(2*PI()*A158/47)</f>
        <v/>
      </c>
      <c r="G158" s="25">
        <f>-55+3*SIN(2*PI()*A158/19)</f>
        <v/>
      </c>
    </row>
    <row r="159">
      <c r="A159" s="25">
        <f>Subsurface_Live_Data!A159</f>
        <v/>
      </c>
      <c r="B159" s="25" t="n">
        <v>0</v>
      </c>
      <c r="C159" s="25">
        <f>Subsurface_Inputs!$C$57+1.5*SIN(2*PI()*A159/35)</f>
        <v/>
      </c>
      <c r="D159" s="25">
        <f>Subsurface_Live_Data!M159+Subsurface_Inputs!$C$56*SIN(2*PI()*A159/31)</f>
        <v/>
      </c>
      <c r="E159" s="25">
        <f>IF(Subsurface_Live_Data!H159&gt;=Subsurface_Inputs!$C$42,Subsurface_Live_Data!N159+Subsurface_Inputs!$C$56*SIN(2*PI()*A159/27),"")</f>
        <v/>
      </c>
      <c r="F159" s="25">
        <f>Subsurface_Live_Data!O159+Subsurface_Inputs!$C$56*SIN(2*PI()*A159/47)</f>
        <v/>
      </c>
      <c r="G159" s="25">
        <f>-55+3*SIN(2*PI()*A159/19)</f>
        <v/>
      </c>
    </row>
    <row r="160">
      <c r="A160" s="25">
        <f>Subsurface_Live_Data!A160</f>
        <v/>
      </c>
      <c r="B160" s="25" t="n">
        <v>0</v>
      </c>
      <c r="C160" s="25">
        <f>Subsurface_Inputs!$C$57+1.5*SIN(2*PI()*A160/35)</f>
        <v/>
      </c>
      <c r="D160" s="25">
        <f>Subsurface_Live_Data!M160+Subsurface_Inputs!$C$56*SIN(2*PI()*A160/31)</f>
        <v/>
      </c>
      <c r="E160" s="25">
        <f>IF(Subsurface_Live_Data!H160&gt;=Subsurface_Inputs!$C$42,Subsurface_Live_Data!N160+Subsurface_Inputs!$C$56*SIN(2*PI()*A160/27),"")</f>
        <v/>
      </c>
      <c r="F160" s="25">
        <f>Subsurface_Live_Data!O160+Subsurface_Inputs!$C$56*SIN(2*PI()*A160/47)</f>
        <v/>
      </c>
      <c r="G160" s="25">
        <f>-55+3*SIN(2*PI()*A160/19)</f>
        <v/>
      </c>
    </row>
    <row r="161">
      <c r="A161" s="25">
        <f>Subsurface_Live_Data!A161</f>
        <v/>
      </c>
      <c r="B161" s="25" t="n">
        <v>0</v>
      </c>
      <c r="C161" s="25">
        <f>Subsurface_Inputs!$C$57+1.5*SIN(2*PI()*A161/35)</f>
        <v/>
      </c>
      <c r="D161" s="25">
        <f>Subsurface_Live_Data!M161+Subsurface_Inputs!$C$56*SIN(2*PI()*A161/31)</f>
        <v/>
      </c>
      <c r="E161" s="25">
        <f>IF(Subsurface_Live_Data!H161&gt;=Subsurface_Inputs!$C$42,Subsurface_Live_Data!N161+Subsurface_Inputs!$C$56*SIN(2*PI()*A161/27),"")</f>
        <v/>
      </c>
      <c r="F161" s="25">
        <f>Subsurface_Live_Data!O161+Subsurface_Inputs!$C$56*SIN(2*PI()*A161/47)</f>
        <v/>
      </c>
      <c r="G161" s="25">
        <f>-55+3*SIN(2*PI()*A161/19)</f>
        <v/>
      </c>
    </row>
    <row r="162">
      <c r="A162" s="25">
        <f>Subsurface_Live_Data!A162</f>
        <v/>
      </c>
      <c r="B162" s="25" t="n">
        <v>0</v>
      </c>
      <c r="C162" s="25">
        <f>Subsurface_Inputs!$C$57+1.5*SIN(2*PI()*A162/35)</f>
        <v/>
      </c>
      <c r="D162" s="25">
        <f>Subsurface_Live_Data!M162+Subsurface_Inputs!$C$56*SIN(2*PI()*A162/31)</f>
        <v/>
      </c>
      <c r="E162" s="25">
        <f>IF(Subsurface_Live_Data!H162&gt;=Subsurface_Inputs!$C$42,Subsurface_Live_Data!N162+Subsurface_Inputs!$C$56*SIN(2*PI()*A162/27),"")</f>
        <v/>
      </c>
      <c r="F162" s="25">
        <f>Subsurface_Live_Data!O162+Subsurface_Inputs!$C$56*SIN(2*PI()*A162/47)</f>
        <v/>
      </c>
      <c r="G162" s="25">
        <f>-55+3*SIN(2*PI()*A162/19)</f>
        <v/>
      </c>
    </row>
    <row r="163">
      <c r="A163" s="25">
        <f>Subsurface_Live_Data!A163</f>
        <v/>
      </c>
      <c r="B163" s="25" t="n">
        <v>0</v>
      </c>
      <c r="C163" s="25">
        <f>Subsurface_Inputs!$C$57+1.5*SIN(2*PI()*A163/35)</f>
        <v/>
      </c>
      <c r="D163" s="25">
        <f>Subsurface_Live_Data!M163+Subsurface_Inputs!$C$56*SIN(2*PI()*A163/31)</f>
        <v/>
      </c>
      <c r="E163" s="25">
        <f>IF(Subsurface_Live_Data!H163&gt;=Subsurface_Inputs!$C$42,Subsurface_Live_Data!N163+Subsurface_Inputs!$C$56*SIN(2*PI()*A163/27),"")</f>
        <v/>
      </c>
      <c r="F163" s="25">
        <f>Subsurface_Live_Data!O163+Subsurface_Inputs!$C$56*SIN(2*PI()*A163/47)</f>
        <v/>
      </c>
      <c r="G163" s="25">
        <f>-55+3*SIN(2*PI()*A163/19)</f>
        <v/>
      </c>
    </row>
    <row r="164">
      <c r="A164" s="25">
        <f>Subsurface_Live_Data!A164</f>
        <v/>
      </c>
      <c r="B164" s="25" t="n">
        <v>0</v>
      </c>
      <c r="C164" s="25">
        <f>Subsurface_Inputs!$C$57+1.5*SIN(2*PI()*A164/35)</f>
        <v/>
      </c>
      <c r="D164" s="25">
        <f>Subsurface_Live_Data!M164+Subsurface_Inputs!$C$56*SIN(2*PI()*A164/31)</f>
        <v/>
      </c>
      <c r="E164" s="25">
        <f>IF(Subsurface_Live_Data!H164&gt;=Subsurface_Inputs!$C$42,Subsurface_Live_Data!N164+Subsurface_Inputs!$C$56*SIN(2*PI()*A164/27),"")</f>
        <v/>
      </c>
      <c r="F164" s="25">
        <f>Subsurface_Live_Data!O164+Subsurface_Inputs!$C$56*SIN(2*PI()*A164/47)</f>
        <v/>
      </c>
      <c r="G164" s="25">
        <f>-55+3*SIN(2*PI()*A164/19)</f>
        <v/>
      </c>
    </row>
    <row r="165">
      <c r="A165" s="25">
        <f>Subsurface_Live_Data!A165</f>
        <v/>
      </c>
      <c r="B165" s="25" t="n">
        <v>0</v>
      </c>
      <c r="C165" s="25">
        <f>Subsurface_Inputs!$C$57+1.5*SIN(2*PI()*A165/35)</f>
        <v/>
      </c>
      <c r="D165" s="25">
        <f>Subsurface_Live_Data!M165+Subsurface_Inputs!$C$56*SIN(2*PI()*A165/31)</f>
        <v/>
      </c>
      <c r="E165" s="25">
        <f>IF(Subsurface_Live_Data!H165&gt;=Subsurface_Inputs!$C$42,Subsurface_Live_Data!N165+Subsurface_Inputs!$C$56*SIN(2*PI()*A165/27),"")</f>
        <v/>
      </c>
      <c r="F165" s="25">
        <f>Subsurface_Live_Data!O165+Subsurface_Inputs!$C$56*SIN(2*PI()*A165/47)</f>
        <v/>
      </c>
      <c r="G165" s="25">
        <f>-55+3*SIN(2*PI()*A165/19)</f>
        <v/>
      </c>
    </row>
    <row r="166">
      <c r="A166" s="25">
        <f>Subsurface_Live_Data!A166</f>
        <v/>
      </c>
      <c r="B166" s="25" t="n">
        <v>0</v>
      </c>
      <c r="C166" s="25">
        <f>Subsurface_Inputs!$C$57+1.5*SIN(2*PI()*A166/35)</f>
        <v/>
      </c>
      <c r="D166" s="25">
        <f>Subsurface_Live_Data!M166+Subsurface_Inputs!$C$56*SIN(2*PI()*A166/31)</f>
        <v/>
      </c>
      <c r="E166" s="25">
        <f>IF(Subsurface_Live_Data!H166&gt;=Subsurface_Inputs!$C$42,Subsurface_Live_Data!N166+Subsurface_Inputs!$C$56*SIN(2*PI()*A166/27),"")</f>
        <v/>
      </c>
      <c r="F166" s="25">
        <f>Subsurface_Live_Data!O166+Subsurface_Inputs!$C$56*SIN(2*PI()*A166/47)</f>
        <v/>
      </c>
      <c r="G166" s="25">
        <f>-55+3*SIN(2*PI()*A166/19)</f>
        <v/>
      </c>
    </row>
    <row r="167">
      <c r="A167" s="25">
        <f>Subsurface_Live_Data!A167</f>
        <v/>
      </c>
      <c r="B167" s="25" t="n">
        <v>0</v>
      </c>
      <c r="C167" s="25">
        <f>Subsurface_Inputs!$C$57+1.5*SIN(2*PI()*A167/35)</f>
        <v/>
      </c>
      <c r="D167" s="25">
        <f>Subsurface_Live_Data!M167+Subsurface_Inputs!$C$56*SIN(2*PI()*A167/31)</f>
        <v/>
      </c>
      <c r="E167" s="25">
        <f>IF(Subsurface_Live_Data!H167&gt;=Subsurface_Inputs!$C$42,Subsurface_Live_Data!N167+Subsurface_Inputs!$C$56*SIN(2*PI()*A167/27),"")</f>
        <v/>
      </c>
      <c r="F167" s="25">
        <f>Subsurface_Live_Data!O167+Subsurface_Inputs!$C$56*SIN(2*PI()*A167/47)</f>
        <v/>
      </c>
      <c r="G167" s="25">
        <f>-55+3*SIN(2*PI()*A167/19)</f>
        <v/>
      </c>
    </row>
    <row r="168">
      <c r="A168" s="25">
        <f>Subsurface_Live_Data!A168</f>
        <v/>
      </c>
      <c r="B168" s="25" t="n">
        <v>0</v>
      </c>
      <c r="C168" s="25">
        <f>Subsurface_Inputs!$C$57+1.5*SIN(2*PI()*A168/35)</f>
        <v/>
      </c>
      <c r="D168" s="25">
        <f>Subsurface_Live_Data!M168+Subsurface_Inputs!$C$56*SIN(2*PI()*A168/31)</f>
        <v/>
      </c>
      <c r="E168" s="25">
        <f>IF(Subsurface_Live_Data!H168&gt;=Subsurface_Inputs!$C$42,Subsurface_Live_Data!N168+Subsurface_Inputs!$C$56*SIN(2*PI()*A168/27),"")</f>
        <v/>
      </c>
      <c r="F168" s="25">
        <f>Subsurface_Live_Data!O168+Subsurface_Inputs!$C$56*SIN(2*PI()*A168/47)</f>
        <v/>
      </c>
      <c r="G168" s="25">
        <f>-55+3*SIN(2*PI()*A168/19)</f>
        <v/>
      </c>
    </row>
    <row r="169">
      <c r="A169" s="25">
        <f>Subsurface_Live_Data!A169</f>
        <v/>
      </c>
      <c r="B169" s="25" t="n">
        <v>0</v>
      </c>
      <c r="C169" s="25">
        <f>Subsurface_Inputs!$C$57+1.5*SIN(2*PI()*A169/35)</f>
        <v/>
      </c>
      <c r="D169" s="25">
        <f>Subsurface_Live_Data!M169+Subsurface_Inputs!$C$56*SIN(2*PI()*A169/31)</f>
        <v/>
      </c>
      <c r="E169" s="25">
        <f>IF(Subsurface_Live_Data!H169&gt;=Subsurface_Inputs!$C$42,Subsurface_Live_Data!N169+Subsurface_Inputs!$C$56*SIN(2*PI()*A169/27),"")</f>
        <v/>
      </c>
      <c r="F169" s="25">
        <f>Subsurface_Live_Data!O169+Subsurface_Inputs!$C$56*SIN(2*PI()*A169/47)</f>
        <v/>
      </c>
      <c r="G169" s="25">
        <f>-55+3*SIN(2*PI()*A169/19)</f>
        <v/>
      </c>
    </row>
    <row r="170">
      <c r="A170" s="25">
        <f>Subsurface_Live_Data!A170</f>
        <v/>
      </c>
      <c r="B170" s="25" t="n">
        <v>0</v>
      </c>
      <c r="C170" s="25">
        <f>Subsurface_Inputs!$C$57+1.5*SIN(2*PI()*A170/35)</f>
        <v/>
      </c>
      <c r="D170" s="25">
        <f>Subsurface_Live_Data!M170+Subsurface_Inputs!$C$56*SIN(2*PI()*A170/31)</f>
        <v/>
      </c>
      <c r="E170" s="25">
        <f>IF(Subsurface_Live_Data!H170&gt;=Subsurface_Inputs!$C$42,Subsurface_Live_Data!N170+Subsurface_Inputs!$C$56*SIN(2*PI()*A170/27),"")</f>
        <v/>
      </c>
      <c r="F170" s="25">
        <f>Subsurface_Live_Data!O170+Subsurface_Inputs!$C$56*SIN(2*PI()*A170/47)</f>
        <v/>
      </c>
      <c r="G170" s="25">
        <f>-55+3*SIN(2*PI()*A170/19)</f>
        <v/>
      </c>
    </row>
    <row r="171">
      <c r="A171" s="25">
        <f>Subsurface_Live_Data!A171</f>
        <v/>
      </c>
      <c r="B171" s="25" t="n">
        <v>0</v>
      </c>
      <c r="C171" s="25">
        <f>Subsurface_Inputs!$C$57+1.5*SIN(2*PI()*A171/35)</f>
        <v/>
      </c>
      <c r="D171" s="25">
        <f>Subsurface_Live_Data!M171+Subsurface_Inputs!$C$56*SIN(2*PI()*A171/31)</f>
        <v/>
      </c>
      <c r="E171" s="25">
        <f>IF(Subsurface_Live_Data!H171&gt;=Subsurface_Inputs!$C$42,Subsurface_Live_Data!N171+Subsurface_Inputs!$C$56*SIN(2*PI()*A171/27),"")</f>
        <v/>
      </c>
      <c r="F171" s="25">
        <f>Subsurface_Live_Data!O171+Subsurface_Inputs!$C$56*SIN(2*PI()*A171/47)</f>
        <v/>
      </c>
      <c r="G171" s="25">
        <f>-55+3*SIN(2*PI()*A171/19)</f>
        <v/>
      </c>
    </row>
    <row r="172">
      <c r="A172" s="25">
        <f>Subsurface_Live_Data!A172</f>
        <v/>
      </c>
      <c r="B172" s="25" t="n">
        <v>0</v>
      </c>
      <c r="C172" s="25">
        <f>Subsurface_Inputs!$C$57+1.5*SIN(2*PI()*A172/35)</f>
        <v/>
      </c>
      <c r="D172" s="25">
        <f>Subsurface_Live_Data!M172+Subsurface_Inputs!$C$56*SIN(2*PI()*A172/31)</f>
        <v/>
      </c>
      <c r="E172" s="25">
        <f>IF(Subsurface_Live_Data!H172&gt;=Subsurface_Inputs!$C$42,Subsurface_Live_Data!N172+Subsurface_Inputs!$C$56*SIN(2*PI()*A172/27),"")</f>
        <v/>
      </c>
      <c r="F172" s="25">
        <f>Subsurface_Live_Data!O172+Subsurface_Inputs!$C$56*SIN(2*PI()*A172/47)</f>
        <v/>
      </c>
      <c r="G172" s="25">
        <f>-55+3*SIN(2*PI()*A172/19)</f>
        <v/>
      </c>
    </row>
    <row r="173">
      <c r="A173" s="25">
        <f>Subsurface_Live_Data!A173</f>
        <v/>
      </c>
      <c r="B173" s="25" t="n">
        <v>0</v>
      </c>
      <c r="C173" s="25">
        <f>Subsurface_Inputs!$C$57+1.5*SIN(2*PI()*A173/35)</f>
        <v/>
      </c>
      <c r="D173" s="25">
        <f>Subsurface_Live_Data!M173+Subsurface_Inputs!$C$56*SIN(2*PI()*A173/31)</f>
        <v/>
      </c>
      <c r="E173" s="25">
        <f>IF(Subsurface_Live_Data!H173&gt;=Subsurface_Inputs!$C$42,Subsurface_Live_Data!N173+Subsurface_Inputs!$C$56*SIN(2*PI()*A173/27),"")</f>
        <v/>
      </c>
      <c r="F173" s="25">
        <f>Subsurface_Live_Data!O173+Subsurface_Inputs!$C$56*SIN(2*PI()*A173/47)</f>
        <v/>
      </c>
      <c r="G173" s="25">
        <f>-55+3*SIN(2*PI()*A173/19)</f>
        <v/>
      </c>
    </row>
    <row r="174">
      <c r="A174" s="25">
        <f>Subsurface_Live_Data!A174</f>
        <v/>
      </c>
      <c r="B174" s="25" t="n">
        <v>0</v>
      </c>
      <c r="C174" s="25">
        <f>Subsurface_Inputs!$C$57+1.5*SIN(2*PI()*A174/35)</f>
        <v/>
      </c>
      <c r="D174" s="25">
        <f>Subsurface_Live_Data!M174+Subsurface_Inputs!$C$56*SIN(2*PI()*A174/31)</f>
        <v/>
      </c>
      <c r="E174" s="25">
        <f>IF(Subsurface_Live_Data!H174&gt;=Subsurface_Inputs!$C$42,Subsurface_Live_Data!N174+Subsurface_Inputs!$C$56*SIN(2*PI()*A174/27),"")</f>
        <v/>
      </c>
      <c r="F174" s="25">
        <f>Subsurface_Live_Data!O174+Subsurface_Inputs!$C$56*SIN(2*PI()*A174/47)</f>
        <v/>
      </c>
      <c r="G174" s="25">
        <f>-55+3*SIN(2*PI()*A174/19)</f>
        <v/>
      </c>
    </row>
    <row r="175">
      <c r="A175" s="25">
        <f>Subsurface_Live_Data!A175</f>
        <v/>
      </c>
      <c r="B175" s="25" t="n">
        <v>0</v>
      </c>
      <c r="C175" s="25">
        <f>Subsurface_Inputs!$C$57+1.5*SIN(2*PI()*A175/35)</f>
        <v/>
      </c>
      <c r="D175" s="25">
        <f>Subsurface_Live_Data!M175+Subsurface_Inputs!$C$56*SIN(2*PI()*A175/31)</f>
        <v/>
      </c>
      <c r="E175" s="25">
        <f>IF(Subsurface_Live_Data!H175&gt;=Subsurface_Inputs!$C$42,Subsurface_Live_Data!N175+Subsurface_Inputs!$C$56*SIN(2*PI()*A175/27),"")</f>
        <v/>
      </c>
      <c r="F175" s="25">
        <f>Subsurface_Live_Data!O175+Subsurface_Inputs!$C$56*SIN(2*PI()*A175/47)</f>
        <v/>
      </c>
      <c r="G175" s="25">
        <f>-55+3*SIN(2*PI()*A175/19)</f>
        <v/>
      </c>
    </row>
    <row r="176">
      <c r="A176" s="25">
        <f>Subsurface_Live_Data!A176</f>
        <v/>
      </c>
      <c r="B176" s="25" t="n">
        <v>0</v>
      </c>
      <c r="C176" s="25">
        <f>Subsurface_Inputs!$C$57+1.5*SIN(2*PI()*A176/35)</f>
        <v/>
      </c>
      <c r="D176" s="25">
        <f>Subsurface_Live_Data!M176+Subsurface_Inputs!$C$56*SIN(2*PI()*A176/31)</f>
        <v/>
      </c>
      <c r="E176" s="25">
        <f>IF(Subsurface_Live_Data!H176&gt;=Subsurface_Inputs!$C$42,Subsurface_Live_Data!N176+Subsurface_Inputs!$C$56*SIN(2*PI()*A176/27),"")</f>
        <v/>
      </c>
      <c r="F176" s="25">
        <f>Subsurface_Live_Data!O176+Subsurface_Inputs!$C$56*SIN(2*PI()*A176/47)</f>
        <v/>
      </c>
      <c r="G176" s="25">
        <f>-55+3*SIN(2*PI()*A176/19)</f>
        <v/>
      </c>
    </row>
    <row r="177">
      <c r="A177" s="25">
        <f>Subsurface_Live_Data!A177</f>
        <v/>
      </c>
      <c r="B177" s="25" t="n">
        <v>0</v>
      </c>
      <c r="C177" s="25">
        <f>Subsurface_Inputs!$C$57+1.5*SIN(2*PI()*A177/35)</f>
        <v/>
      </c>
      <c r="D177" s="25">
        <f>Subsurface_Live_Data!M177+Subsurface_Inputs!$C$56*SIN(2*PI()*A177/31)</f>
        <v/>
      </c>
      <c r="E177" s="25">
        <f>IF(Subsurface_Live_Data!H177&gt;=Subsurface_Inputs!$C$42,Subsurface_Live_Data!N177+Subsurface_Inputs!$C$56*SIN(2*PI()*A177/27),"")</f>
        <v/>
      </c>
      <c r="F177" s="25">
        <f>Subsurface_Live_Data!O177+Subsurface_Inputs!$C$56*SIN(2*PI()*A177/47)</f>
        <v/>
      </c>
      <c r="G177" s="25">
        <f>-55+3*SIN(2*PI()*A177/19)</f>
        <v/>
      </c>
    </row>
    <row r="178">
      <c r="A178" s="25">
        <f>Subsurface_Live_Data!A178</f>
        <v/>
      </c>
      <c r="B178" s="25" t="n">
        <v>0</v>
      </c>
      <c r="C178" s="25">
        <f>Subsurface_Inputs!$C$57+1.5*SIN(2*PI()*A178/35)</f>
        <v/>
      </c>
      <c r="D178" s="25">
        <f>Subsurface_Live_Data!M178+Subsurface_Inputs!$C$56*SIN(2*PI()*A178/31)</f>
        <v/>
      </c>
      <c r="E178" s="25">
        <f>IF(Subsurface_Live_Data!H178&gt;=Subsurface_Inputs!$C$42,Subsurface_Live_Data!N178+Subsurface_Inputs!$C$56*SIN(2*PI()*A178/27),"")</f>
        <v/>
      </c>
      <c r="F178" s="25">
        <f>Subsurface_Live_Data!O178+Subsurface_Inputs!$C$56*SIN(2*PI()*A178/47)</f>
        <v/>
      </c>
      <c r="G178" s="25">
        <f>-55+3*SIN(2*PI()*A178/19)</f>
        <v/>
      </c>
    </row>
    <row r="179">
      <c r="A179" s="25">
        <f>Subsurface_Live_Data!A179</f>
        <v/>
      </c>
      <c r="B179" s="25" t="n">
        <v>0</v>
      </c>
      <c r="C179" s="25">
        <f>Subsurface_Inputs!$C$57+1.5*SIN(2*PI()*A179/35)</f>
        <v/>
      </c>
      <c r="D179" s="25">
        <f>Subsurface_Live_Data!M179+Subsurface_Inputs!$C$56*SIN(2*PI()*A179/31)</f>
        <v/>
      </c>
      <c r="E179" s="25">
        <f>IF(Subsurface_Live_Data!H179&gt;=Subsurface_Inputs!$C$42,Subsurface_Live_Data!N179+Subsurface_Inputs!$C$56*SIN(2*PI()*A179/27),"")</f>
        <v/>
      </c>
      <c r="F179" s="25">
        <f>Subsurface_Live_Data!O179+Subsurface_Inputs!$C$56*SIN(2*PI()*A179/47)</f>
        <v/>
      </c>
      <c r="G179" s="25">
        <f>-55+3*SIN(2*PI()*A179/19)</f>
        <v/>
      </c>
    </row>
    <row r="180">
      <c r="A180" s="25">
        <f>Subsurface_Live_Data!A180</f>
        <v/>
      </c>
      <c r="B180" s="25" t="n">
        <v>0</v>
      </c>
      <c r="C180" s="25">
        <f>Subsurface_Inputs!$C$57+1.5*SIN(2*PI()*A180/35)</f>
        <v/>
      </c>
      <c r="D180" s="25">
        <f>Subsurface_Live_Data!M180+Subsurface_Inputs!$C$56*SIN(2*PI()*A180/31)</f>
        <v/>
      </c>
      <c r="E180" s="25">
        <f>IF(Subsurface_Live_Data!H180&gt;=Subsurface_Inputs!$C$42,Subsurface_Live_Data!N180+Subsurface_Inputs!$C$56*SIN(2*PI()*A180/27),"")</f>
        <v/>
      </c>
      <c r="F180" s="25">
        <f>Subsurface_Live_Data!O180+Subsurface_Inputs!$C$56*SIN(2*PI()*A180/47)</f>
        <v/>
      </c>
      <c r="G180" s="25">
        <f>-55+3*SIN(2*PI()*A180/19)</f>
        <v/>
      </c>
    </row>
    <row r="181">
      <c r="A181" s="25">
        <f>Subsurface_Live_Data!A181</f>
        <v/>
      </c>
      <c r="B181" s="25" t="n">
        <v>0</v>
      </c>
      <c r="C181" s="25">
        <f>Subsurface_Inputs!$C$57+1.5*SIN(2*PI()*A181/35)</f>
        <v/>
      </c>
      <c r="D181" s="25">
        <f>Subsurface_Live_Data!M181+Subsurface_Inputs!$C$56*SIN(2*PI()*A181/31)</f>
        <v/>
      </c>
      <c r="E181" s="25">
        <f>IF(Subsurface_Live_Data!H181&gt;=Subsurface_Inputs!$C$42,Subsurface_Live_Data!N181+Subsurface_Inputs!$C$56*SIN(2*PI()*A181/27),"")</f>
        <v/>
      </c>
      <c r="F181" s="25">
        <f>Subsurface_Live_Data!O181+Subsurface_Inputs!$C$56*SIN(2*PI()*A181/47)</f>
        <v/>
      </c>
      <c r="G181" s="25">
        <f>-55+3*SIN(2*PI()*A181/19)</f>
        <v/>
      </c>
    </row>
    <row r="182">
      <c r="A182" s="25">
        <f>Subsurface_Live_Data!A182</f>
        <v/>
      </c>
      <c r="B182" s="25" t="n">
        <v>0</v>
      </c>
      <c r="C182" s="25">
        <f>Subsurface_Inputs!$C$57+1.5*SIN(2*PI()*A182/35)</f>
        <v/>
      </c>
      <c r="D182" s="25">
        <f>Subsurface_Live_Data!M182+Subsurface_Inputs!$C$56*SIN(2*PI()*A182/31)</f>
        <v/>
      </c>
      <c r="E182" s="25">
        <f>IF(Subsurface_Live_Data!H182&gt;=Subsurface_Inputs!$C$42,Subsurface_Live_Data!N182+Subsurface_Inputs!$C$56*SIN(2*PI()*A182/27),"")</f>
        <v/>
      </c>
      <c r="F182" s="25">
        <f>Subsurface_Live_Data!O182+Subsurface_Inputs!$C$56*SIN(2*PI()*A182/47)</f>
        <v/>
      </c>
      <c r="G182" s="25">
        <f>-55+3*SIN(2*PI()*A182/19)</f>
        <v/>
      </c>
    </row>
    <row r="183">
      <c r="A183" s="25">
        <f>Subsurface_Live_Data!A183</f>
        <v/>
      </c>
      <c r="B183" s="25" t="n">
        <v>0</v>
      </c>
      <c r="C183" s="25">
        <f>Subsurface_Inputs!$C$57+1.5*SIN(2*PI()*A183/35)</f>
        <v/>
      </c>
      <c r="D183" s="25">
        <f>Subsurface_Live_Data!M183+Subsurface_Inputs!$C$56*SIN(2*PI()*A183/31)</f>
        <v/>
      </c>
      <c r="E183" s="25">
        <f>IF(Subsurface_Live_Data!H183&gt;=Subsurface_Inputs!$C$42,Subsurface_Live_Data!N183+Subsurface_Inputs!$C$56*SIN(2*PI()*A183/27),"")</f>
        <v/>
      </c>
      <c r="F183" s="25">
        <f>Subsurface_Live_Data!O183+Subsurface_Inputs!$C$56*SIN(2*PI()*A183/47)</f>
        <v/>
      </c>
      <c r="G183" s="25">
        <f>-55+3*SIN(2*PI()*A183/19)</f>
        <v/>
      </c>
    </row>
    <row r="184">
      <c r="A184" s="25">
        <f>Subsurface_Live_Data!A184</f>
        <v/>
      </c>
      <c r="B184" s="25" t="n">
        <v>0</v>
      </c>
      <c r="C184" s="25">
        <f>Subsurface_Inputs!$C$57+1.5*SIN(2*PI()*A184/35)</f>
        <v/>
      </c>
      <c r="D184" s="25">
        <f>Subsurface_Live_Data!M184+Subsurface_Inputs!$C$56*SIN(2*PI()*A184/31)</f>
        <v/>
      </c>
      <c r="E184" s="25">
        <f>IF(Subsurface_Live_Data!H184&gt;=Subsurface_Inputs!$C$42,Subsurface_Live_Data!N184+Subsurface_Inputs!$C$56*SIN(2*PI()*A184/27),"")</f>
        <v/>
      </c>
      <c r="F184" s="25">
        <f>Subsurface_Live_Data!O184+Subsurface_Inputs!$C$56*SIN(2*PI()*A184/47)</f>
        <v/>
      </c>
      <c r="G184" s="25">
        <f>-55+3*SIN(2*PI()*A184/19)</f>
        <v/>
      </c>
    </row>
    <row r="185">
      <c r="A185" s="25">
        <f>Subsurface_Live_Data!A185</f>
        <v/>
      </c>
      <c r="B185" s="25" t="n">
        <v>0</v>
      </c>
      <c r="C185" s="25">
        <f>Subsurface_Inputs!$C$57+1.5*SIN(2*PI()*A185/35)</f>
        <v/>
      </c>
      <c r="D185" s="25">
        <f>Subsurface_Live_Data!M185+Subsurface_Inputs!$C$56*SIN(2*PI()*A185/31)</f>
        <v/>
      </c>
      <c r="E185" s="25">
        <f>IF(Subsurface_Live_Data!H185&gt;=Subsurface_Inputs!$C$42,Subsurface_Live_Data!N185+Subsurface_Inputs!$C$56*SIN(2*PI()*A185/27),"")</f>
        <v/>
      </c>
      <c r="F185" s="25">
        <f>Subsurface_Live_Data!O185+Subsurface_Inputs!$C$56*SIN(2*PI()*A185/47)</f>
        <v/>
      </c>
      <c r="G185" s="25">
        <f>-55+3*SIN(2*PI()*A185/19)</f>
        <v/>
      </c>
    </row>
    <row r="186">
      <c r="A186" s="25">
        <f>Subsurface_Live_Data!A186</f>
        <v/>
      </c>
      <c r="B186" s="25" t="n">
        <v>0</v>
      </c>
      <c r="C186" s="25">
        <f>Subsurface_Inputs!$C$57+1.5*SIN(2*PI()*A186/35)</f>
        <v/>
      </c>
      <c r="D186" s="25">
        <f>Subsurface_Live_Data!M186+Subsurface_Inputs!$C$56*SIN(2*PI()*A186/31)</f>
        <v/>
      </c>
      <c r="E186" s="25">
        <f>IF(Subsurface_Live_Data!H186&gt;=Subsurface_Inputs!$C$42,Subsurface_Live_Data!N186+Subsurface_Inputs!$C$56*SIN(2*PI()*A186/27),"")</f>
        <v/>
      </c>
      <c r="F186" s="25">
        <f>Subsurface_Live_Data!O186+Subsurface_Inputs!$C$56*SIN(2*PI()*A186/47)</f>
        <v/>
      </c>
      <c r="G186" s="25">
        <f>-55+3*SIN(2*PI()*A186/19)</f>
        <v/>
      </c>
    </row>
    <row r="187">
      <c r="A187" s="25">
        <f>Subsurface_Live_Data!A187</f>
        <v/>
      </c>
      <c r="B187" s="25" t="n">
        <v>0</v>
      </c>
      <c r="C187" s="25">
        <f>Subsurface_Inputs!$C$57+1.5*SIN(2*PI()*A187/35)</f>
        <v/>
      </c>
      <c r="D187" s="25">
        <f>Subsurface_Live_Data!M187+Subsurface_Inputs!$C$56*SIN(2*PI()*A187/31)</f>
        <v/>
      </c>
      <c r="E187" s="25">
        <f>IF(Subsurface_Live_Data!H187&gt;=Subsurface_Inputs!$C$42,Subsurface_Live_Data!N187+Subsurface_Inputs!$C$56*SIN(2*PI()*A187/27),"")</f>
        <v/>
      </c>
      <c r="F187" s="25">
        <f>Subsurface_Live_Data!O187+Subsurface_Inputs!$C$56*SIN(2*PI()*A187/47)</f>
        <v/>
      </c>
      <c r="G187" s="25">
        <f>-55+3*SIN(2*PI()*A187/19)</f>
        <v/>
      </c>
    </row>
    <row r="188">
      <c r="A188" s="25">
        <f>Subsurface_Live_Data!A188</f>
        <v/>
      </c>
      <c r="B188" s="25" t="n">
        <v>0</v>
      </c>
      <c r="C188" s="25">
        <f>Subsurface_Inputs!$C$57+1.5*SIN(2*PI()*A188/35)</f>
        <v/>
      </c>
      <c r="D188" s="25">
        <f>Subsurface_Live_Data!M188+Subsurface_Inputs!$C$56*SIN(2*PI()*A188/31)</f>
        <v/>
      </c>
      <c r="E188" s="25">
        <f>IF(Subsurface_Live_Data!H188&gt;=Subsurface_Inputs!$C$42,Subsurface_Live_Data!N188+Subsurface_Inputs!$C$56*SIN(2*PI()*A188/27),"")</f>
        <v/>
      </c>
      <c r="F188" s="25">
        <f>Subsurface_Live_Data!O188+Subsurface_Inputs!$C$56*SIN(2*PI()*A188/47)</f>
        <v/>
      </c>
      <c r="G188" s="25">
        <f>-55+3*SIN(2*PI()*A188/19)</f>
        <v/>
      </c>
    </row>
    <row r="189">
      <c r="A189" s="25">
        <f>Subsurface_Live_Data!A189</f>
        <v/>
      </c>
      <c r="B189" s="25" t="n">
        <v>0</v>
      </c>
      <c r="C189" s="25">
        <f>Subsurface_Inputs!$C$57+1.5*SIN(2*PI()*A189/35)</f>
        <v/>
      </c>
      <c r="D189" s="25">
        <f>Subsurface_Live_Data!M189+Subsurface_Inputs!$C$56*SIN(2*PI()*A189/31)</f>
        <v/>
      </c>
      <c r="E189" s="25">
        <f>IF(Subsurface_Live_Data!H189&gt;=Subsurface_Inputs!$C$42,Subsurface_Live_Data!N189+Subsurface_Inputs!$C$56*SIN(2*PI()*A189/27),"")</f>
        <v/>
      </c>
      <c r="F189" s="25">
        <f>Subsurface_Live_Data!O189+Subsurface_Inputs!$C$56*SIN(2*PI()*A189/47)</f>
        <v/>
      </c>
      <c r="G189" s="25">
        <f>-55+3*SIN(2*PI()*A189/19)</f>
        <v/>
      </c>
    </row>
    <row r="190">
      <c r="A190" s="25">
        <f>Subsurface_Live_Data!A190</f>
        <v/>
      </c>
      <c r="B190" s="25" t="n">
        <v>0</v>
      </c>
      <c r="C190" s="25">
        <f>Subsurface_Inputs!$C$57+1.5*SIN(2*PI()*A190/35)</f>
        <v/>
      </c>
      <c r="D190" s="25">
        <f>Subsurface_Live_Data!M190+Subsurface_Inputs!$C$56*SIN(2*PI()*A190/31)</f>
        <v/>
      </c>
      <c r="E190" s="25">
        <f>IF(Subsurface_Live_Data!H190&gt;=Subsurface_Inputs!$C$42,Subsurface_Live_Data!N190+Subsurface_Inputs!$C$56*SIN(2*PI()*A190/27),"")</f>
        <v/>
      </c>
      <c r="F190" s="25">
        <f>Subsurface_Live_Data!O190+Subsurface_Inputs!$C$56*SIN(2*PI()*A190/47)</f>
        <v/>
      </c>
      <c r="G190" s="25">
        <f>-55+3*SIN(2*PI()*A190/19)</f>
        <v/>
      </c>
    </row>
    <row r="191">
      <c r="A191" s="25">
        <f>Subsurface_Live_Data!A191</f>
        <v/>
      </c>
      <c r="B191" s="25" t="n">
        <v>0</v>
      </c>
      <c r="C191" s="25">
        <f>Subsurface_Inputs!$C$57+1.5*SIN(2*PI()*A191/35)</f>
        <v/>
      </c>
      <c r="D191" s="25">
        <f>Subsurface_Live_Data!M191+Subsurface_Inputs!$C$56*SIN(2*PI()*A191/31)</f>
        <v/>
      </c>
      <c r="E191" s="25">
        <f>IF(Subsurface_Live_Data!H191&gt;=Subsurface_Inputs!$C$42,Subsurface_Live_Data!N191+Subsurface_Inputs!$C$56*SIN(2*PI()*A191/27),"")</f>
        <v/>
      </c>
      <c r="F191" s="25">
        <f>Subsurface_Live_Data!O191+Subsurface_Inputs!$C$56*SIN(2*PI()*A191/47)</f>
        <v/>
      </c>
      <c r="G191" s="25">
        <f>-55+3*SIN(2*PI()*A191/19)</f>
        <v/>
      </c>
    </row>
    <row r="192">
      <c r="A192" s="25">
        <f>Subsurface_Live_Data!A192</f>
        <v/>
      </c>
      <c r="B192" s="25" t="n">
        <v>0</v>
      </c>
      <c r="C192" s="25">
        <f>Subsurface_Inputs!$C$57+1.5*SIN(2*PI()*A192/35)</f>
        <v/>
      </c>
      <c r="D192" s="25">
        <f>Subsurface_Live_Data!M192+Subsurface_Inputs!$C$56*SIN(2*PI()*A192/31)</f>
        <v/>
      </c>
      <c r="E192" s="25">
        <f>IF(Subsurface_Live_Data!H192&gt;=Subsurface_Inputs!$C$42,Subsurface_Live_Data!N192+Subsurface_Inputs!$C$56*SIN(2*PI()*A192/27),"")</f>
        <v/>
      </c>
      <c r="F192" s="25">
        <f>Subsurface_Live_Data!O192+Subsurface_Inputs!$C$56*SIN(2*PI()*A192/47)</f>
        <v/>
      </c>
      <c r="G192" s="25">
        <f>-55+3*SIN(2*PI()*A192/19)</f>
        <v/>
      </c>
    </row>
    <row r="193">
      <c r="A193" s="25">
        <f>Subsurface_Live_Data!A193</f>
        <v/>
      </c>
      <c r="B193" s="25" t="n">
        <v>0</v>
      </c>
      <c r="C193" s="25">
        <f>Subsurface_Inputs!$C$57+1.5*SIN(2*PI()*A193/35)</f>
        <v/>
      </c>
      <c r="D193" s="25">
        <f>Subsurface_Live_Data!M193+Subsurface_Inputs!$C$56*SIN(2*PI()*A193/31)</f>
        <v/>
      </c>
      <c r="E193" s="25">
        <f>IF(Subsurface_Live_Data!H193&gt;=Subsurface_Inputs!$C$42,Subsurface_Live_Data!N193+Subsurface_Inputs!$C$56*SIN(2*PI()*A193/27),"")</f>
        <v/>
      </c>
      <c r="F193" s="25">
        <f>Subsurface_Live_Data!O193+Subsurface_Inputs!$C$56*SIN(2*PI()*A193/47)</f>
        <v/>
      </c>
      <c r="G193" s="25">
        <f>-55+3*SIN(2*PI()*A193/19)</f>
        <v/>
      </c>
    </row>
    <row r="194">
      <c r="A194" s="25">
        <f>Subsurface_Live_Data!A194</f>
        <v/>
      </c>
      <c r="B194" s="25" t="n">
        <v>0</v>
      </c>
      <c r="C194" s="25">
        <f>Subsurface_Inputs!$C$57+1.5*SIN(2*PI()*A194/35)</f>
        <v/>
      </c>
      <c r="D194" s="25">
        <f>Subsurface_Live_Data!M194+Subsurface_Inputs!$C$56*SIN(2*PI()*A194/31)</f>
        <v/>
      </c>
      <c r="E194" s="25">
        <f>IF(Subsurface_Live_Data!H194&gt;=Subsurface_Inputs!$C$42,Subsurface_Live_Data!N194+Subsurface_Inputs!$C$56*SIN(2*PI()*A194/27),"")</f>
        <v/>
      </c>
      <c r="F194" s="25">
        <f>Subsurface_Live_Data!O194+Subsurface_Inputs!$C$56*SIN(2*PI()*A194/47)</f>
        <v/>
      </c>
      <c r="G194" s="25">
        <f>-55+3*SIN(2*PI()*A194/19)</f>
        <v/>
      </c>
    </row>
    <row r="195">
      <c r="A195" s="25">
        <f>Subsurface_Live_Data!A195</f>
        <v/>
      </c>
      <c r="B195" s="25" t="n">
        <v>0</v>
      </c>
      <c r="C195" s="25">
        <f>Subsurface_Inputs!$C$57+1.5*SIN(2*PI()*A195/35)</f>
        <v/>
      </c>
      <c r="D195" s="25">
        <f>Subsurface_Live_Data!M195+Subsurface_Inputs!$C$56*SIN(2*PI()*A195/31)</f>
        <v/>
      </c>
      <c r="E195" s="25">
        <f>IF(Subsurface_Live_Data!H195&gt;=Subsurface_Inputs!$C$42,Subsurface_Live_Data!N195+Subsurface_Inputs!$C$56*SIN(2*PI()*A195/27),"")</f>
        <v/>
      </c>
      <c r="F195" s="25">
        <f>Subsurface_Live_Data!O195+Subsurface_Inputs!$C$56*SIN(2*PI()*A195/47)</f>
        <v/>
      </c>
      <c r="G195" s="25">
        <f>-55+3*SIN(2*PI()*A195/19)</f>
        <v/>
      </c>
    </row>
    <row r="196">
      <c r="A196" s="25">
        <f>Subsurface_Live_Data!A196</f>
        <v/>
      </c>
      <c r="B196" s="25" t="n">
        <v>0</v>
      </c>
      <c r="C196" s="25">
        <f>Subsurface_Inputs!$C$57+1.5*SIN(2*PI()*A196/35)</f>
        <v/>
      </c>
      <c r="D196" s="25">
        <f>Subsurface_Live_Data!M196+Subsurface_Inputs!$C$56*SIN(2*PI()*A196/31)</f>
        <v/>
      </c>
      <c r="E196" s="25">
        <f>IF(Subsurface_Live_Data!H196&gt;=Subsurface_Inputs!$C$42,Subsurface_Live_Data!N196+Subsurface_Inputs!$C$56*SIN(2*PI()*A196/27),"")</f>
        <v/>
      </c>
      <c r="F196" s="25">
        <f>Subsurface_Live_Data!O196+Subsurface_Inputs!$C$56*SIN(2*PI()*A196/47)</f>
        <v/>
      </c>
      <c r="G196" s="25">
        <f>-55+3*SIN(2*PI()*A196/19)</f>
        <v/>
      </c>
    </row>
    <row r="197">
      <c r="A197" s="25">
        <f>Subsurface_Live_Data!A197</f>
        <v/>
      </c>
      <c r="B197" s="25" t="n">
        <v>0</v>
      </c>
      <c r="C197" s="25">
        <f>Subsurface_Inputs!$C$57+1.5*SIN(2*PI()*A197/35)</f>
        <v/>
      </c>
      <c r="D197" s="25">
        <f>Subsurface_Live_Data!M197+Subsurface_Inputs!$C$56*SIN(2*PI()*A197/31)</f>
        <v/>
      </c>
      <c r="E197" s="25">
        <f>IF(Subsurface_Live_Data!H197&gt;=Subsurface_Inputs!$C$42,Subsurface_Live_Data!N197+Subsurface_Inputs!$C$56*SIN(2*PI()*A197/27),"")</f>
        <v/>
      </c>
      <c r="F197" s="25">
        <f>Subsurface_Live_Data!O197+Subsurface_Inputs!$C$56*SIN(2*PI()*A197/47)</f>
        <v/>
      </c>
      <c r="G197" s="25">
        <f>-55+3*SIN(2*PI()*A197/19)</f>
        <v/>
      </c>
    </row>
    <row r="198">
      <c r="A198" s="25">
        <f>Subsurface_Live_Data!A198</f>
        <v/>
      </c>
      <c r="B198" s="25" t="n">
        <v>0</v>
      </c>
      <c r="C198" s="25">
        <f>Subsurface_Inputs!$C$57+1.5*SIN(2*PI()*A198/35)</f>
        <v/>
      </c>
      <c r="D198" s="25">
        <f>Subsurface_Live_Data!M198+Subsurface_Inputs!$C$56*SIN(2*PI()*A198/31)</f>
        <v/>
      </c>
      <c r="E198" s="25">
        <f>IF(Subsurface_Live_Data!H198&gt;=Subsurface_Inputs!$C$42,Subsurface_Live_Data!N198+Subsurface_Inputs!$C$56*SIN(2*PI()*A198/27),"")</f>
        <v/>
      </c>
      <c r="F198" s="25">
        <f>Subsurface_Live_Data!O198+Subsurface_Inputs!$C$56*SIN(2*PI()*A198/47)</f>
        <v/>
      </c>
      <c r="G198" s="25">
        <f>-55+3*SIN(2*PI()*A198/19)</f>
        <v/>
      </c>
    </row>
    <row r="199">
      <c r="A199" s="25">
        <f>Subsurface_Live_Data!A199</f>
        <v/>
      </c>
      <c r="B199" s="25" t="n">
        <v>0</v>
      </c>
      <c r="C199" s="25">
        <f>Subsurface_Inputs!$C$57+1.5*SIN(2*PI()*A199/35)</f>
        <v/>
      </c>
      <c r="D199" s="25">
        <f>Subsurface_Live_Data!M199+Subsurface_Inputs!$C$56*SIN(2*PI()*A199/31)</f>
        <v/>
      </c>
      <c r="E199" s="25">
        <f>IF(Subsurface_Live_Data!H199&gt;=Subsurface_Inputs!$C$42,Subsurface_Live_Data!N199+Subsurface_Inputs!$C$56*SIN(2*PI()*A199/27),"")</f>
        <v/>
      </c>
      <c r="F199" s="25">
        <f>Subsurface_Live_Data!O199+Subsurface_Inputs!$C$56*SIN(2*PI()*A199/47)</f>
        <v/>
      </c>
      <c r="G199" s="25">
        <f>-55+3*SIN(2*PI()*A199/19)</f>
        <v/>
      </c>
    </row>
    <row r="200">
      <c r="A200" s="25">
        <f>Subsurface_Live_Data!A200</f>
        <v/>
      </c>
      <c r="B200" s="25" t="n">
        <v>0</v>
      </c>
      <c r="C200" s="25">
        <f>Subsurface_Inputs!$C$57+1.5*SIN(2*PI()*A200/35)</f>
        <v/>
      </c>
      <c r="D200" s="25">
        <f>Subsurface_Live_Data!M200+Subsurface_Inputs!$C$56*SIN(2*PI()*A200/31)</f>
        <v/>
      </c>
      <c r="E200" s="25">
        <f>IF(Subsurface_Live_Data!H200&gt;=Subsurface_Inputs!$C$42,Subsurface_Live_Data!N200+Subsurface_Inputs!$C$56*SIN(2*PI()*A200/27),"")</f>
        <v/>
      </c>
      <c r="F200" s="25">
        <f>Subsurface_Live_Data!O200+Subsurface_Inputs!$C$56*SIN(2*PI()*A200/47)</f>
        <v/>
      </c>
      <c r="G200" s="25">
        <f>-55+3*SIN(2*PI()*A200/19)</f>
        <v/>
      </c>
    </row>
    <row r="201">
      <c r="A201" s="25">
        <f>Subsurface_Live_Data!A201</f>
        <v/>
      </c>
      <c r="B201" s="25" t="n">
        <v>0</v>
      </c>
      <c r="C201" s="25">
        <f>Subsurface_Inputs!$C$57+1.5*SIN(2*PI()*A201/35)</f>
        <v/>
      </c>
      <c r="D201" s="25">
        <f>Subsurface_Live_Data!M201+Subsurface_Inputs!$C$56*SIN(2*PI()*A201/31)</f>
        <v/>
      </c>
      <c r="E201" s="25">
        <f>IF(Subsurface_Live_Data!H201&gt;=Subsurface_Inputs!$C$42,Subsurface_Live_Data!N201+Subsurface_Inputs!$C$56*SIN(2*PI()*A201/27),"")</f>
        <v/>
      </c>
      <c r="F201" s="25">
        <f>Subsurface_Live_Data!O201+Subsurface_Inputs!$C$56*SIN(2*PI()*A201/47)</f>
        <v/>
      </c>
      <c r="G201" s="25">
        <f>-55+3*SIN(2*PI()*A201/19)</f>
        <v/>
      </c>
    </row>
    <row r="202">
      <c r="A202" s="25">
        <f>Subsurface_Live_Data!A202</f>
        <v/>
      </c>
      <c r="B202" s="25" t="n">
        <v>0</v>
      </c>
      <c r="C202" s="25">
        <f>Subsurface_Inputs!$C$57+1.5*SIN(2*PI()*A202/35)</f>
        <v/>
      </c>
      <c r="D202" s="25">
        <f>Subsurface_Live_Data!M202+Subsurface_Inputs!$C$56*SIN(2*PI()*A202/31)</f>
        <v/>
      </c>
      <c r="E202" s="25">
        <f>IF(Subsurface_Live_Data!H202&gt;=Subsurface_Inputs!$C$42,Subsurface_Live_Data!N202+Subsurface_Inputs!$C$56*SIN(2*PI()*A202/27),"")</f>
        <v/>
      </c>
      <c r="F202" s="25">
        <f>Subsurface_Live_Data!O202+Subsurface_Inputs!$C$56*SIN(2*PI()*A202/47)</f>
        <v/>
      </c>
      <c r="G202" s="25">
        <f>-55+3*SIN(2*PI()*A202/19)</f>
        <v/>
      </c>
    </row>
    <row r="203">
      <c r="A203" s="25">
        <f>Subsurface_Live_Data!A203</f>
        <v/>
      </c>
      <c r="B203" s="25" t="n">
        <v>0</v>
      </c>
      <c r="C203" s="25">
        <f>Subsurface_Inputs!$C$57+1.5*SIN(2*PI()*A203/35)</f>
        <v/>
      </c>
      <c r="D203" s="25">
        <f>Subsurface_Live_Data!M203+Subsurface_Inputs!$C$56*SIN(2*PI()*A203/31)</f>
        <v/>
      </c>
      <c r="E203" s="25">
        <f>IF(Subsurface_Live_Data!H203&gt;=Subsurface_Inputs!$C$42,Subsurface_Live_Data!N203+Subsurface_Inputs!$C$56*SIN(2*PI()*A203/27),"")</f>
        <v/>
      </c>
      <c r="F203" s="25">
        <f>Subsurface_Live_Data!O203+Subsurface_Inputs!$C$56*SIN(2*PI()*A203/47)</f>
        <v/>
      </c>
      <c r="G203" s="25">
        <f>-55+3*SIN(2*PI()*A203/19)</f>
        <v/>
      </c>
    </row>
    <row r="204">
      <c r="A204" s="25">
        <f>Subsurface_Live_Data!A204</f>
        <v/>
      </c>
      <c r="B204" s="25" t="n">
        <v>0</v>
      </c>
      <c r="C204" s="25">
        <f>Subsurface_Inputs!$C$57+1.5*SIN(2*PI()*A204/35)</f>
        <v/>
      </c>
      <c r="D204" s="25">
        <f>Subsurface_Live_Data!M204+Subsurface_Inputs!$C$56*SIN(2*PI()*A204/31)</f>
        <v/>
      </c>
      <c r="E204" s="25">
        <f>IF(Subsurface_Live_Data!H204&gt;=Subsurface_Inputs!$C$42,Subsurface_Live_Data!N204+Subsurface_Inputs!$C$56*SIN(2*PI()*A204/27),"")</f>
        <v/>
      </c>
      <c r="F204" s="25">
        <f>Subsurface_Live_Data!O204+Subsurface_Inputs!$C$56*SIN(2*PI()*A204/47)</f>
        <v/>
      </c>
      <c r="G204" s="25">
        <f>-55+3*SIN(2*PI()*A204/19)</f>
        <v/>
      </c>
    </row>
    <row r="205">
      <c r="A205" s="25">
        <f>Subsurface_Live_Data!A205</f>
        <v/>
      </c>
      <c r="B205" s="25" t="n">
        <v>0</v>
      </c>
      <c r="C205" s="25">
        <f>Subsurface_Inputs!$C$57+1.5*SIN(2*PI()*A205/35)</f>
        <v/>
      </c>
      <c r="D205" s="25">
        <f>Subsurface_Live_Data!M205+Subsurface_Inputs!$C$56*SIN(2*PI()*A205/31)</f>
        <v/>
      </c>
      <c r="E205" s="25">
        <f>IF(Subsurface_Live_Data!H205&gt;=Subsurface_Inputs!$C$42,Subsurface_Live_Data!N205+Subsurface_Inputs!$C$56*SIN(2*PI()*A205/27),"")</f>
        <v/>
      </c>
      <c r="F205" s="25">
        <f>Subsurface_Live_Data!O205+Subsurface_Inputs!$C$56*SIN(2*PI()*A205/47)</f>
        <v/>
      </c>
      <c r="G205" s="25">
        <f>-55+3*SIN(2*PI()*A205/19)</f>
        <v/>
      </c>
    </row>
    <row r="206">
      <c r="A206" s="25">
        <f>Subsurface_Live_Data!A206</f>
        <v/>
      </c>
      <c r="B206" s="25" t="n">
        <v>0</v>
      </c>
      <c r="C206" s="25">
        <f>Subsurface_Inputs!$C$57+1.5*SIN(2*PI()*A206/35)</f>
        <v/>
      </c>
      <c r="D206" s="25">
        <f>Subsurface_Live_Data!M206+Subsurface_Inputs!$C$56*SIN(2*PI()*A206/31)</f>
        <v/>
      </c>
      <c r="E206" s="25">
        <f>IF(Subsurface_Live_Data!H206&gt;=Subsurface_Inputs!$C$42,Subsurface_Live_Data!N206+Subsurface_Inputs!$C$56*SIN(2*PI()*A206/27),"")</f>
        <v/>
      </c>
      <c r="F206" s="25">
        <f>Subsurface_Live_Data!O206+Subsurface_Inputs!$C$56*SIN(2*PI()*A206/47)</f>
        <v/>
      </c>
      <c r="G206" s="25">
        <f>-55+3*SIN(2*PI()*A206/19)</f>
        <v/>
      </c>
    </row>
    <row r="207">
      <c r="A207" s="25">
        <f>Subsurface_Live_Data!A207</f>
        <v/>
      </c>
      <c r="B207" s="25" t="n">
        <v>0</v>
      </c>
      <c r="C207" s="25">
        <f>Subsurface_Inputs!$C$57+1.5*SIN(2*PI()*A207/35)</f>
        <v/>
      </c>
      <c r="D207" s="25">
        <f>Subsurface_Live_Data!M207+Subsurface_Inputs!$C$56*SIN(2*PI()*A207/31)</f>
        <v/>
      </c>
      <c r="E207" s="25">
        <f>IF(Subsurface_Live_Data!H207&gt;=Subsurface_Inputs!$C$42,Subsurface_Live_Data!N207+Subsurface_Inputs!$C$56*SIN(2*PI()*A207/27),"")</f>
        <v/>
      </c>
      <c r="F207" s="25">
        <f>Subsurface_Live_Data!O207+Subsurface_Inputs!$C$56*SIN(2*PI()*A207/47)</f>
        <v/>
      </c>
      <c r="G207" s="25">
        <f>-55+3*SIN(2*PI()*A207/19)</f>
        <v/>
      </c>
    </row>
    <row r="208">
      <c r="A208" s="25">
        <f>Subsurface_Live_Data!A208</f>
        <v/>
      </c>
      <c r="B208" s="25" t="n">
        <v>0</v>
      </c>
      <c r="C208" s="25">
        <f>Subsurface_Inputs!$C$57+1.5*SIN(2*PI()*A208/35)</f>
        <v/>
      </c>
      <c r="D208" s="25">
        <f>Subsurface_Live_Data!M208+Subsurface_Inputs!$C$56*SIN(2*PI()*A208/31)</f>
        <v/>
      </c>
      <c r="E208" s="25">
        <f>IF(Subsurface_Live_Data!H208&gt;=Subsurface_Inputs!$C$42,Subsurface_Live_Data!N208+Subsurface_Inputs!$C$56*SIN(2*PI()*A208/27),"")</f>
        <v/>
      </c>
      <c r="F208" s="25">
        <f>Subsurface_Live_Data!O208+Subsurface_Inputs!$C$56*SIN(2*PI()*A208/47)</f>
        <v/>
      </c>
      <c r="G208" s="25">
        <f>-55+3*SIN(2*PI()*A208/19)</f>
        <v/>
      </c>
    </row>
    <row r="209">
      <c r="A209" s="25">
        <f>Subsurface_Live_Data!A209</f>
        <v/>
      </c>
      <c r="B209" s="25" t="n">
        <v>0</v>
      </c>
      <c r="C209" s="25">
        <f>Subsurface_Inputs!$C$57+1.5*SIN(2*PI()*A209/35)</f>
        <v/>
      </c>
      <c r="D209" s="25">
        <f>Subsurface_Live_Data!M209+Subsurface_Inputs!$C$56*SIN(2*PI()*A209/31)</f>
        <v/>
      </c>
      <c r="E209" s="25">
        <f>IF(Subsurface_Live_Data!H209&gt;=Subsurface_Inputs!$C$42,Subsurface_Live_Data!N209+Subsurface_Inputs!$C$56*SIN(2*PI()*A209/27),"")</f>
        <v/>
      </c>
      <c r="F209" s="25">
        <f>Subsurface_Live_Data!O209+Subsurface_Inputs!$C$56*SIN(2*PI()*A209/47)</f>
        <v/>
      </c>
      <c r="G209" s="25">
        <f>-55+3*SIN(2*PI()*A209/19)</f>
        <v/>
      </c>
    </row>
    <row r="210">
      <c r="A210" s="25">
        <f>Subsurface_Live_Data!A210</f>
        <v/>
      </c>
      <c r="B210" s="25" t="n">
        <v>0</v>
      </c>
      <c r="C210" s="25">
        <f>Subsurface_Inputs!$C$57+1.5*SIN(2*PI()*A210/35)</f>
        <v/>
      </c>
      <c r="D210" s="25">
        <f>Subsurface_Live_Data!M210+Subsurface_Inputs!$C$56*SIN(2*PI()*A210/31)</f>
        <v/>
      </c>
      <c r="E210" s="25">
        <f>IF(Subsurface_Live_Data!H210&gt;=Subsurface_Inputs!$C$42,Subsurface_Live_Data!N210+Subsurface_Inputs!$C$56*SIN(2*PI()*A210/27),"")</f>
        <v/>
      </c>
      <c r="F210" s="25">
        <f>Subsurface_Live_Data!O210+Subsurface_Inputs!$C$56*SIN(2*PI()*A210/47)</f>
        <v/>
      </c>
      <c r="G210" s="25">
        <f>-55+3*SIN(2*PI()*A210/19)</f>
        <v/>
      </c>
    </row>
    <row r="211">
      <c r="A211" s="25">
        <f>Subsurface_Live_Data!A211</f>
        <v/>
      </c>
      <c r="B211" s="25" t="n">
        <v>0</v>
      </c>
      <c r="C211" s="25">
        <f>Subsurface_Inputs!$C$57+1.5*SIN(2*PI()*A211/35)</f>
        <v/>
      </c>
      <c r="D211" s="25">
        <f>Subsurface_Live_Data!M211+Subsurface_Inputs!$C$56*SIN(2*PI()*A211/31)</f>
        <v/>
      </c>
      <c r="E211" s="25">
        <f>IF(Subsurface_Live_Data!H211&gt;=Subsurface_Inputs!$C$42,Subsurface_Live_Data!N211+Subsurface_Inputs!$C$56*SIN(2*PI()*A211/27),"")</f>
        <v/>
      </c>
      <c r="F211" s="25">
        <f>Subsurface_Live_Data!O211+Subsurface_Inputs!$C$56*SIN(2*PI()*A211/47)</f>
        <v/>
      </c>
      <c r="G211" s="25">
        <f>-55+3*SIN(2*PI()*A211/19)</f>
        <v/>
      </c>
    </row>
    <row r="212">
      <c r="A212" s="25">
        <f>Subsurface_Live_Data!A212</f>
        <v/>
      </c>
      <c r="B212" s="25" t="n">
        <v>0</v>
      </c>
      <c r="C212" s="25">
        <f>Subsurface_Inputs!$C$57+1.5*SIN(2*PI()*A212/35)</f>
        <v/>
      </c>
      <c r="D212" s="25">
        <f>Subsurface_Live_Data!M212+Subsurface_Inputs!$C$56*SIN(2*PI()*A212/31)</f>
        <v/>
      </c>
      <c r="E212" s="25">
        <f>IF(Subsurface_Live_Data!H212&gt;=Subsurface_Inputs!$C$42,Subsurface_Live_Data!N212+Subsurface_Inputs!$C$56*SIN(2*PI()*A212/27),"")</f>
        <v/>
      </c>
      <c r="F212" s="25">
        <f>Subsurface_Live_Data!O212+Subsurface_Inputs!$C$56*SIN(2*PI()*A212/47)</f>
        <v/>
      </c>
      <c r="G212" s="25">
        <f>-55+3*SIN(2*PI()*A212/19)</f>
        <v/>
      </c>
    </row>
    <row r="213">
      <c r="A213" s="25">
        <f>Subsurface_Live_Data!A213</f>
        <v/>
      </c>
      <c r="B213" s="25" t="n">
        <v>0</v>
      </c>
      <c r="C213" s="25">
        <f>Subsurface_Inputs!$C$57+1.5*SIN(2*PI()*A213/35)</f>
        <v/>
      </c>
      <c r="D213" s="25">
        <f>Subsurface_Live_Data!M213+Subsurface_Inputs!$C$56*SIN(2*PI()*A213/31)</f>
        <v/>
      </c>
      <c r="E213" s="25">
        <f>IF(Subsurface_Live_Data!H213&gt;=Subsurface_Inputs!$C$42,Subsurface_Live_Data!N213+Subsurface_Inputs!$C$56*SIN(2*PI()*A213/27),"")</f>
        <v/>
      </c>
      <c r="F213" s="25">
        <f>Subsurface_Live_Data!O213+Subsurface_Inputs!$C$56*SIN(2*PI()*A213/47)</f>
        <v/>
      </c>
      <c r="G213" s="25">
        <f>-55+3*SIN(2*PI()*A213/19)</f>
        <v/>
      </c>
    </row>
    <row r="214">
      <c r="A214" s="25">
        <f>Subsurface_Live_Data!A214</f>
        <v/>
      </c>
      <c r="B214" s="25" t="n">
        <v>0</v>
      </c>
      <c r="C214" s="25">
        <f>Subsurface_Inputs!$C$57+1.5*SIN(2*PI()*A214/35)</f>
        <v/>
      </c>
      <c r="D214" s="25">
        <f>Subsurface_Live_Data!M214+Subsurface_Inputs!$C$56*SIN(2*PI()*A214/31)</f>
        <v/>
      </c>
      <c r="E214" s="25">
        <f>IF(Subsurface_Live_Data!H214&gt;=Subsurface_Inputs!$C$42,Subsurface_Live_Data!N214+Subsurface_Inputs!$C$56*SIN(2*PI()*A214/27),"")</f>
        <v/>
      </c>
      <c r="F214" s="25">
        <f>Subsurface_Live_Data!O214+Subsurface_Inputs!$C$56*SIN(2*PI()*A214/47)</f>
        <v/>
      </c>
      <c r="G214" s="25">
        <f>-55+3*SIN(2*PI()*A214/19)</f>
        <v/>
      </c>
    </row>
    <row r="215">
      <c r="A215" s="25">
        <f>Subsurface_Live_Data!A215</f>
        <v/>
      </c>
      <c r="B215" s="25" t="n">
        <v>0</v>
      </c>
      <c r="C215" s="25">
        <f>Subsurface_Inputs!$C$57+1.5*SIN(2*PI()*A215/35)</f>
        <v/>
      </c>
      <c r="D215" s="25">
        <f>Subsurface_Live_Data!M215+Subsurface_Inputs!$C$56*SIN(2*PI()*A215/31)</f>
        <v/>
      </c>
      <c r="E215" s="25">
        <f>IF(Subsurface_Live_Data!H215&gt;=Subsurface_Inputs!$C$42,Subsurface_Live_Data!N215+Subsurface_Inputs!$C$56*SIN(2*PI()*A215/27),"")</f>
        <v/>
      </c>
      <c r="F215" s="25">
        <f>Subsurface_Live_Data!O215+Subsurface_Inputs!$C$56*SIN(2*PI()*A215/47)</f>
        <v/>
      </c>
      <c r="G215" s="25">
        <f>-55+3*SIN(2*PI()*A215/19)</f>
        <v/>
      </c>
    </row>
    <row r="216">
      <c r="A216" s="25">
        <f>Subsurface_Live_Data!A216</f>
        <v/>
      </c>
      <c r="B216" s="25" t="n">
        <v>0</v>
      </c>
      <c r="C216" s="25">
        <f>Subsurface_Inputs!$C$57+1.5*SIN(2*PI()*A216/35)</f>
        <v/>
      </c>
      <c r="D216" s="25">
        <f>Subsurface_Live_Data!M216+Subsurface_Inputs!$C$56*SIN(2*PI()*A216/31)</f>
        <v/>
      </c>
      <c r="E216" s="25">
        <f>IF(Subsurface_Live_Data!H216&gt;=Subsurface_Inputs!$C$42,Subsurface_Live_Data!N216+Subsurface_Inputs!$C$56*SIN(2*PI()*A216/27),"")</f>
        <v/>
      </c>
      <c r="F216" s="25">
        <f>Subsurface_Live_Data!O216+Subsurface_Inputs!$C$56*SIN(2*PI()*A216/47)</f>
        <v/>
      </c>
      <c r="G216" s="25">
        <f>-55+3*SIN(2*PI()*A216/19)</f>
        <v/>
      </c>
    </row>
    <row r="217">
      <c r="A217" s="25">
        <f>Subsurface_Live_Data!A217</f>
        <v/>
      </c>
      <c r="B217" s="25" t="n">
        <v>0</v>
      </c>
      <c r="C217" s="25">
        <f>Subsurface_Inputs!$C$57+1.5*SIN(2*PI()*A217/35)</f>
        <v/>
      </c>
      <c r="D217" s="25">
        <f>Subsurface_Live_Data!M217+Subsurface_Inputs!$C$56*SIN(2*PI()*A217/31)</f>
        <v/>
      </c>
      <c r="E217" s="25">
        <f>IF(Subsurface_Live_Data!H217&gt;=Subsurface_Inputs!$C$42,Subsurface_Live_Data!N217+Subsurface_Inputs!$C$56*SIN(2*PI()*A217/27),"")</f>
        <v/>
      </c>
      <c r="F217" s="25">
        <f>Subsurface_Live_Data!O217+Subsurface_Inputs!$C$56*SIN(2*PI()*A217/47)</f>
        <v/>
      </c>
      <c r="G217" s="25">
        <f>-55+3*SIN(2*PI()*A217/19)</f>
        <v/>
      </c>
    </row>
    <row r="218">
      <c r="A218" s="25">
        <f>Subsurface_Live_Data!A218</f>
        <v/>
      </c>
      <c r="B218" s="25" t="n">
        <v>0</v>
      </c>
      <c r="C218" s="25">
        <f>Subsurface_Inputs!$C$57+1.5*SIN(2*PI()*A218/35)</f>
        <v/>
      </c>
      <c r="D218" s="25">
        <f>Subsurface_Live_Data!M218+Subsurface_Inputs!$C$56*SIN(2*PI()*A218/31)</f>
        <v/>
      </c>
      <c r="E218" s="25">
        <f>IF(Subsurface_Live_Data!H218&gt;=Subsurface_Inputs!$C$42,Subsurface_Live_Data!N218+Subsurface_Inputs!$C$56*SIN(2*PI()*A218/27),"")</f>
        <v/>
      </c>
      <c r="F218" s="25">
        <f>Subsurface_Live_Data!O218+Subsurface_Inputs!$C$56*SIN(2*PI()*A218/47)</f>
        <v/>
      </c>
      <c r="G218" s="25">
        <f>-55+3*SIN(2*PI()*A218/19)</f>
        <v/>
      </c>
    </row>
    <row r="219">
      <c r="A219" s="25">
        <f>Subsurface_Live_Data!A219</f>
        <v/>
      </c>
      <c r="B219" s="25" t="n">
        <v>0</v>
      </c>
      <c r="C219" s="25">
        <f>Subsurface_Inputs!$C$57+1.5*SIN(2*PI()*A219/35)</f>
        <v/>
      </c>
      <c r="D219" s="25">
        <f>Subsurface_Live_Data!M219+Subsurface_Inputs!$C$56*SIN(2*PI()*A219/31)</f>
        <v/>
      </c>
      <c r="E219" s="25">
        <f>IF(Subsurface_Live_Data!H219&gt;=Subsurface_Inputs!$C$42,Subsurface_Live_Data!N219+Subsurface_Inputs!$C$56*SIN(2*PI()*A219/27),"")</f>
        <v/>
      </c>
      <c r="F219" s="25">
        <f>Subsurface_Live_Data!O219+Subsurface_Inputs!$C$56*SIN(2*PI()*A219/47)</f>
        <v/>
      </c>
      <c r="G219" s="25">
        <f>-55+3*SIN(2*PI()*A219/19)</f>
        <v/>
      </c>
    </row>
    <row r="220">
      <c r="A220" s="25">
        <f>Subsurface_Live_Data!A220</f>
        <v/>
      </c>
      <c r="B220" s="25" t="n">
        <v>0</v>
      </c>
      <c r="C220" s="25">
        <f>Subsurface_Inputs!$C$57+1.5*SIN(2*PI()*A220/35)</f>
        <v/>
      </c>
      <c r="D220" s="25">
        <f>Subsurface_Live_Data!M220+Subsurface_Inputs!$C$56*SIN(2*PI()*A220/31)</f>
        <v/>
      </c>
      <c r="E220" s="25">
        <f>IF(Subsurface_Live_Data!H220&gt;=Subsurface_Inputs!$C$42,Subsurface_Live_Data!N220+Subsurface_Inputs!$C$56*SIN(2*PI()*A220/27),"")</f>
        <v/>
      </c>
      <c r="F220" s="25">
        <f>Subsurface_Live_Data!O220+Subsurface_Inputs!$C$56*SIN(2*PI()*A220/47)</f>
        <v/>
      </c>
      <c r="G220" s="25">
        <f>-55+3*SIN(2*PI()*A220/19)</f>
        <v/>
      </c>
    </row>
    <row r="221">
      <c r="A221" s="25">
        <f>Subsurface_Live_Data!A221</f>
        <v/>
      </c>
      <c r="B221" s="25" t="n">
        <v>0</v>
      </c>
      <c r="C221" s="25">
        <f>Subsurface_Inputs!$C$57+1.5*SIN(2*PI()*A221/35)</f>
        <v/>
      </c>
      <c r="D221" s="25">
        <f>Subsurface_Live_Data!M221+Subsurface_Inputs!$C$56*SIN(2*PI()*A221/31)</f>
        <v/>
      </c>
      <c r="E221" s="25">
        <f>IF(Subsurface_Live_Data!H221&gt;=Subsurface_Inputs!$C$42,Subsurface_Live_Data!N221+Subsurface_Inputs!$C$56*SIN(2*PI()*A221/27),"")</f>
        <v/>
      </c>
      <c r="F221" s="25">
        <f>Subsurface_Live_Data!O221+Subsurface_Inputs!$C$56*SIN(2*PI()*A221/47)</f>
        <v/>
      </c>
      <c r="G221" s="25">
        <f>-55+3*SIN(2*PI()*A221/19)</f>
        <v/>
      </c>
    </row>
    <row r="222">
      <c r="A222" s="25">
        <f>Subsurface_Live_Data!A222</f>
        <v/>
      </c>
      <c r="B222" s="25" t="n">
        <v>0</v>
      </c>
      <c r="C222" s="25">
        <f>Subsurface_Inputs!$C$57+1.5*SIN(2*PI()*A222/35)</f>
        <v/>
      </c>
      <c r="D222" s="25">
        <f>Subsurface_Live_Data!M222+Subsurface_Inputs!$C$56*SIN(2*PI()*A222/31)</f>
        <v/>
      </c>
      <c r="E222" s="25">
        <f>IF(Subsurface_Live_Data!H222&gt;=Subsurface_Inputs!$C$42,Subsurface_Live_Data!N222+Subsurface_Inputs!$C$56*SIN(2*PI()*A222/27),"")</f>
        <v/>
      </c>
      <c r="F222" s="25">
        <f>Subsurface_Live_Data!O222+Subsurface_Inputs!$C$56*SIN(2*PI()*A222/47)</f>
        <v/>
      </c>
      <c r="G222" s="25">
        <f>-55+3*SIN(2*PI()*A222/19)</f>
        <v/>
      </c>
    </row>
    <row r="223">
      <c r="A223" s="25">
        <f>Subsurface_Live_Data!A223</f>
        <v/>
      </c>
      <c r="B223" s="25" t="n">
        <v>0</v>
      </c>
      <c r="C223" s="25">
        <f>Subsurface_Inputs!$C$57+1.5*SIN(2*PI()*A223/35)</f>
        <v/>
      </c>
      <c r="D223" s="25">
        <f>Subsurface_Live_Data!M223+Subsurface_Inputs!$C$56*SIN(2*PI()*A223/31)</f>
        <v/>
      </c>
      <c r="E223" s="25">
        <f>IF(Subsurface_Live_Data!H223&gt;=Subsurface_Inputs!$C$42,Subsurface_Live_Data!N223+Subsurface_Inputs!$C$56*SIN(2*PI()*A223/27),"")</f>
        <v/>
      </c>
      <c r="F223" s="25">
        <f>Subsurface_Live_Data!O223+Subsurface_Inputs!$C$56*SIN(2*PI()*A223/47)</f>
        <v/>
      </c>
      <c r="G223" s="25">
        <f>-55+3*SIN(2*PI()*A223/19)</f>
        <v/>
      </c>
    </row>
    <row r="224">
      <c r="A224" s="25">
        <f>Subsurface_Live_Data!A224</f>
        <v/>
      </c>
      <c r="B224" s="25" t="n">
        <v>0</v>
      </c>
      <c r="C224" s="25">
        <f>Subsurface_Inputs!$C$57+1.5*SIN(2*PI()*A224/35)</f>
        <v/>
      </c>
      <c r="D224" s="25">
        <f>Subsurface_Live_Data!M224+Subsurface_Inputs!$C$56*SIN(2*PI()*A224/31)</f>
        <v/>
      </c>
      <c r="E224" s="25">
        <f>IF(Subsurface_Live_Data!H224&gt;=Subsurface_Inputs!$C$42,Subsurface_Live_Data!N224+Subsurface_Inputs!$C$56*SIN(2*PI()*A224/27),"")</f>
        <v/>
      </c>
      <c r="F224" s="25">
        <f>Subsurface_Live_Data!O224+Subsurface_Inputs!$C$56*SIN(2*PI()*A224/47)</f>
        <v/>
      </c>
      <c r="G224" s="25">
        <f>-55+3*SIN(2*PI()*A224/19)</f>
        <v/>
      </c>
    </row>
    <row r="225">
      <c r="A225" s="25">
        <f>Subsurface_Live_Data!A225</f>
        <v/>
      </c>
      <c r="B225" s="25" t="n">
        <v>0</v>
      </c>
      <c r="C225" s="25">
        <f>Subsurface_Inputs!$C$57+1.5*SIN(2*PI()*A225/35)</f>
        <v/>
      </c>
      <c r="D225" s="25">
        <f>Subsurface_Live_Data!M225+Subsurface_Inputs!$C$56*SIN(2*PI()*A225/31)</f>
        <v/>
      </c>
      <c r="E225" s="25">
        <f>IF(Subsurface_Live_Data!H225&gt;=Subsurface_Inputs!$C$42,Subsurface_Live_Data!N225+Subsurface_Inputs!$C$56*SIN(2*PI()*A225/27),"")</f>
        <v/>
      </c>
      <c r="F225" s="25">
        <f>Subsurface_Live_Data!O225+Subsurface_Inputs!$C$56*SIN(2*PI()*A225/47)</f>
        <v/>
      </c>
      <c r="G225" s="25">
        <f>-55+3*SIN(2*PI()*A225/19)</f>
        <v/>
      </c>
    </row>
    <row r="226">
      <c r="A226" s="25">
        <f>Subsurface_Live_Data!A226</f>
        <v/>
      </c>
      <c r="B226" s="25" t="n">
        <v>0</v>
      </c>
      <c r="C226" s="25">
        <f>Subsurface_Inputs!$C$57+1.5*SIN(2*PI()*A226/35)</f>
        <v/>
      </c>
      <c r="D226" s="25">
        <f>Subsurface_Live_Data!M226+Subsurface_Inputs!$C$56*SIN(2*PI()*A226/31)</f>
        <v/>
      </c>
      <c r="E226" s="25">
        <f>IF(Subsurface_Live_Data!H226&gt;=Subsurface_Inputs!$C$42,Subsurface_Live_Data!N226+Subsurface_Inputs!$C$56*SIN(2*PI()*A226/27),"")</f>
        <v/>
      </c>
      <c r="F226" s="25">
        <f>Subsurface_Live_Data!O226+Subsurface_Inputs!$C$56*SIN(2*PI()*A226/47)</f>
        <v/>
      </c>
      <c r="G226" s="25">
        <f>-55+3*SIN(2*PI()*A226/19)</f>
        <v/>
      </c>
    </row>
    <row r="227">
      <c r="A227" s="25">
        <f>Subsurface_Live_Data!A227</f>
        <v/>
      </c>
      <c r="B227" s="25" t="n">
        <v>0</v>
      </c>
      <c r="C227" s="25">
        <f>Subsurface_Inputs!$C$57+1.5*SIN(2*PI()*A227/35)</f>
        <v/>
      </c>
      <c r="D227" s="25">
        <f>Subsurface_Live_Data!M227+Subsurface_Inputs!$C$56*SIN(2*PI()*A227/31)</f>
        <v/>
      </c>
      <c r="E227" s="25">
        <f>IF(Subsurface_Live_Data!H227&gt;=Subsurface_Inputs!$C$42,Subsurface_Live_Data!N227+Subsurface_Inputs!$C$56*SIN(2*PI()*A227/27),"")</f>
        <v/>
      </c>
      <c r="F227" s="25">
        <f>Subsurface_Live_Data!O227+Subsurface_Inputs!$C$56*SIN(2*PI()*A227/47)</f>
        <v/>
      </c>
      <c r="G227" s="25">
        <f>-55+3*SIN(2*PI()*A227/19)</f>
        <v/>
      </c>
    </row>
    <row r="228">
      <c r="A228" s="25">
        <f>Subsurface_Live_Data!A228</f>
        <v/>
      </c>
      <c r="B228" s="25" t="n">
        <v>0</v>
      </c>
      <c r="C228" s="25">
        <f>Subsurface_Inputs!$C$57+1.5*SIN(2*PI()*A228/35)</f>
        <v/>
      </c>
      <c r="D228" s="25">
        <f>Subsurface_Live_Data!M228+Subsurface_Inputs!$C$56*SIN(2*PI()*A228/31)</f>
        <v/>
      </c>
      <c r="E228" s="25">
        <f>IF(Subsurface_Live_Data!H228&gt;=Subsurface_Inputs!$C$42,Subsurface_Live_Data!N228+Subsurface_Inputs!$C$56*SIN(2*PI()*A228/27),"")</f>
        <v/>
      </c>
      <c r="F228" s="25">
        <f>Subsurface_Live_Data!O228+Subsurface_Inputs!$C$56*SIN(2*PI()*A228/47)</f>
        <v/>
      </c>
      <c r="G228" s="25">
        <f>-55+3*SIN(2*PI()*A228/19)</f>
        <v/>
      </c>
    </row>
    <row r="229">
      <c r="A229" s="25">
        <f>Subsurface_Live_Data!A229</f>
        <v/>
      </c>
      <c r="B229" s="25" t="n">
        <v>0</v>
      </c>
      <c r="C229" s="25">
        <f>Subsurface_Inputs!$C$57+1.5*SIN(2*PI()*A229/35)</f>
        <v/>
      </c>
      <c r="D229" s="25">
        <f>Subsurface_Live_Data!M229+Subsurface_Inputs!$C$56*SIN(2*PI()*A229/31)</f>
        <v/>
      </c>
      <c r="E229" s="25">
        <f>IF(Subsurface_Live_Data!H229&gt;=Subsurface_Inputs!$C$42,Subsurface_Live_Data!N229+Subsurface_Inputs!$C$56*SIN(2*PI()*A229/27),"")</f>
        <v/>
      </c>
      <c r="F229" s="25">
        <f>Subsurface_Live_Data!O229+Subsurface_Inputs!$C$56*SIN(2*PI()*A229/47)</f>
        <v/>
      </c>
      <c r="G229" s="25">
        <f>-55+3*SIN(2*PI()*A229/19)</f>
        <v/>
      </c>
    </row>
    <row r="230">
      <c r="A230" s="25">
        <f>Subsurface_Live_Data!A230</f>
        <v/>
      </c>
      <c r="B230" s="25" t="n">
        <v>0</v>
      </c>
      <c r="C230" s="25">
        <f>Subsurface_Inputs!$C$57+1.5*SIN(2*PI()*A230/35)</f>
        <v/>
      </c>
      <c r="D230" s="25">
        <f>Subsurface_Live_Data!M230+Subsurface_Inputs!$C$56*SIN(2*PI()*A230/31)</f>
        <v/>
      </c>
      <c r="E230" s="25">
        <f>IF(Subsurface_Live_Data!H230&gt;=Subsurface_Inputs!$C$42,Subsurface_Live_Data!N230+Subsurface_Inputs!$C$56*SIN(2*PI()*A230/27),"")</f>
        <v/>
      </c>
      <c r="F230" s="25">
        <f>Subsurface_Live_Data!O230+Subsurface_Inputs!$C$56*SIN(2*PI()*A230/47)</f>
        <v/>
      </c>
      <c r="G230" s="25">
        <f>-55+3*SIN(2*PI()*A230/19)</f>
        <v/>
      </c>
    </row>
    <row r="231">
      <c r="A231" s="25">
        <f>Subsurface_Live_Data!A231</f>
        <v/>
      </c>
      <c r="B231" s="25" t="n">
        <v>0</v>
      </c>
      <c r="C231" s="25">
        <f>Subsurface_Inputs!$C$57+1.5*SIN(2*PI()*A231/35)</f>
        <v/>
      </c>
      <c r="D231" s="25">
        <f>Subsurface_Live_Data!M231+Subsurface_Inputs!$C$56*SIN(2*PI()*A231/31)</f>
        <v/>
      </c>
      <c r="E231" s="25">
        <f>IF(Subsurface_Live_Data!H231&gt;=Subsurface_Inputs!$C$42,Subsurface_Live_Data!N231+Subsurface_Inputs!$C$56*SIN(2*PI()*A231/27),"")</f>
        <v/>
      </c>
      <c r="F231" s="25">
        <f>Subsurface_Live_Data!O231+Subsurface_Inputs!$C$56*SIN(2*PI()*A231/47)</f>
        <v/>
      </c>
      <c r="G231" s="25">
        <f>-55+3*SIN(2*PI()*A231/19)</f>
        <v/>
      </c>
    </row>
    <row r="232">
      <c r="A232" s="25">
        <f>Subsurface_Live_Data!A232</f>
        <v/>
      </c>
      <c r="B232" s="25" t="n">
        <v>0</v>
      </c>
      <c r="C232" s="25">
        <f>Subsurface_Inputs!$C$57+1.5*SIN(2*PI()*A232/35)</f>
        <v/>
      </c>
      <c r="D232" s="25">
        <f>Subsurface_Live_Data!M232+Subsurface_Inputs!$C$56*SIN(2*PI()*A232/31)</f>
        <v/>
      </c>
      <c r="E232" s="25">
        <f>IF(Subsurface_Live_Data!H232&gt;=Subsurface_Inputs!$C$42,Subsurface_Live_Data!N232+Subsurface_Inputs!$C$56*SIN(2*PI()*A232/27),"")</f>
        <v/>
      </c>
      <c r="F232" s="25">
        <f>Subsurface_Live_Data!O232+Subsurface_Inputs!$C$56*SIN(2*PI()*A232/47)</f>
        <v/>
      </c>
      <c r="G232" s="25">
        <f>-55+3*SIN(2*PI()*A232/19)</f>
        <v/>
      </c>
    </row>
    <row r="233">
      <c r="A233" s="25">
        <f>Subsurface_Live_Data!A233</f>
        <v/>
      </c>
      <c r="B233" s="25" t="n">
        <v>0</v>
      </c>
      <c r="C233" s="25">
        <f>Subsurface_Inputs!$C$57+1.5*SIN(2*PI()*A233/35)</f>
        <v/>
      </c>
      <c r="D233" s="25">
        <f>Subsurface_Live_Data!M233+Subsurface_Inputs!$C$56*SIN(2*PI()*A233/31)</f>
        <v/>
      </c>
      <c r="E233" s="25">
        <f>IF(Subsurface_Live_Data!H233&gt;=Subsurface_Inputs!$C$42,Subsurface_Live_Data!N233+Subsurface_Inputs!$C$56*SIN(2*PI()*A233/27),"")</f>
        <v/>
      </c>
      <c r="F233" s="25">
        <f>Subsurface_Live_Data!O233+Subsurface_Inputs!$C$56*SIN(2*PI()*A233/47)</f>
        <v/>
      </c>
      <c r="G233" s="25">
        <f>-55+3*SIN(2*PI()*A233/19)</f>
        <v/>
      </c>
    </row>
    <row r="234">
      <c r="A234" s="25">
        <f>Subsurface_Live_Data!A234</f>
        <v/>
      </c>
      <c r="B234" s="25" t="n">
        <v>0</v>
      </c>
      <c r="C234" s="25">
        <f>Subsurface_Inputs!$C$57+1.5*SIN(2*PI()*A234/35)</f>
        <v/>
      </c>
      <c r="D234" s="25">
        <f>Subsurface_Live_Data!M234+Subsurface_Inputs!$C$56*SIN(2*PI()*A234/31)</f>
        <v/>
      </c>
      <c r="E234" s="25">
        <f>IF(Subsurface_Live_Data!H234&gt;=Subsurface_Inputs!$C$42,Subsurface_Live_Data!N234+Subsurface_Inputs!$C$56*SIN(2*PI()*A234/27),"")</f>
        <v/>
      </c>
      <c r="F234" s="25">
        <f>Subsurface_Live_Data!O234+Subsurface_Inputs!$C$56*SIN(2*PI()*A234/47)</f>
        <v/>
      </c>
      <c r="G234" s="25">
        <f>-55+3*SIN(2*PI()*A234/19)</f>
        <v/>
      </c>
    </row>
    <row r="235">
      <c r="A235" s="25">
        <f>Subsurface_Live_Data!A235</f>
        <v/>
      </c>
      <c r="B235" s="25" t="n">
        <v>0</v>
      </c>
      <c r="C235" s="25">
        <f>Subsurface_Inputs!$C$57+1.5*SIN(2*PI()*A235/35)</f>
        <v/>
      </c>
      <c r="D235" s="25">
        <f>Subsurface_Live_Data!M235+Subsurface_Inputs!$C$56*SIN(2*PI()*A235/31)</f>
        <v/>
      </c>
      <c r="E235" s="25">
        <f>IF(Subsurface_Live_Data!H235&gt;=Subsurface_Inputs!$C$42,Subsurface_Live_Data!N235+Subsurface_Inputs!$C$56*SIN(2*PI()*A235/27),"")</f>
        <v/>
      </c>
      <c r="F235" s="25">
        <f>Subsurface_Live_Data!O235+Subsurface_Inputs!$C$56*SIN(2*PI()*A235/47)</f>
        <v/>
      </c>
      <c r="G235" s="25">
        <f>-55+3*SIN(2*PI()*A235/19)</f>
        <v/>
      </c>
    </row>
    <row r="236">
      <c r="A236" s="25">
        <f>Subsurface_Live_Data!A236</f>
        <v/>
      </c>
      <c r="B236" s="25" t="n">
        <v>0</v>
      </c>
      <c r="C236" s="25">
        <f>Subsurface_Inputs!$C$57+1.5*SIN(2*PI()*A236/35)</f>
        <v/>
      </c>
      <c r="D236" s="25">
        <f>Subsurface_Live_Data!M236+Subsurface_Inputs!$C$56*SIN(2*PI()*A236/31)</f>
        <v/>
      </c>
      <c r="E236" s="25">
        <f>IF(Subsurface_Live_Data!H236&gt;=Subsurface_Inputs!$C$42,Subsurface_Live_Data!N236+Subsurface_Inputs!$C$56*SIN(2*PI()*A236/27),"")</f>
        <v/>
      </c>
      <c r="F236" s="25">
        <f>Subsurface_Live_Data!O236+Subsurface_Inputs!$C$56*SIN(2*PI()*A236/47)</f>
        <v/>
      </c>
      <c r="G236" s="25">
        <f>-55+3*SIN(2*PI()*A236/19)</f>
        <v/>
      </c>
    </row>
    <row r="237">
      <c r="A237" s="25">
        <f>Subsurface_Live_Data!A237</f>
        <v/>
      </c>
      <c r="B237" s="25" t="n">
        <v>0</v>
      </c>
      <c r="C237" s="25">
        <f>Subsurface_Inputs!$C$57+1.5*SIN(2*PI()*A237/35)</f>
        <v/>
      </c>
      <c r="D237" s="25">
        <f>Subsurface_Live_Data!M237+Subsurface_Inputs!$C$56*SIN(2*PI()*A237/31)</f>
        <v/>
      </c>
      <c r="E237" s="25">
        <f>IF(Subsurface_Live_Data!H237&gt;=Subsurface_Inputs!$C$42,Subsurface_Live_Data!N237+Subsurface_Inputs!$C$56*SIN(2*PI()*A237/27),"")</f>
        <v/>
      </c>
      <c r="F237" s="25">
        <f>Subsurface_Live_Data!O237+Subsurface_Inputs!$C$56*SIN(2*PI()*A237/47)</f>
        <v/>
      </c>
      <c r="G237" s="25">
        <f>-55+3*SIN(2*PI()*A237/19)</f>
        <v/>
      </c>
    </row>
    <row r="238">
      <c r="A238" s="25">
        <f>Subsurface_Live_Data!A238</f>
        <v/>
      </c>
      <c r="B238" s="25" t="n">
        <v>0</v>
      </c>
      <c r="C238" s="25">
        <f>Subsurface_Inputs!$C$57+1.5*SIN(2*PI()*A238/35)</f>
        <v/>
      </c>
      <c r="D238" s="25">
        <f>Subsurface_Live_Data!M238+Subsurface_Inputs!$C$56*SIN(2*PI()*A238/31)</f>
        <v/>
      </c>
      <c r="E238" s="25">
        <f>IF(Subsurface_Live_Data!H238&gt;=Subsurface_Inputs!$C$42,Subsurface_Live_Data!N238+Subsurface_Inputs!$C$56*SIN(2*PI()*A238/27),"")</f>
        <v/>
      </c>
      <c r="F238" s="25">
        <f>Subsurface_Live_Data!O238+Subsurface_Inputs!$C$56*SIN(2*PI()*A238/47)</f>
        <v/>
      </c>
      <c r="G238" s="25">
        <f>-55+3*SIN(2*PI()*A238/19)</f>
        <v/>
      </c>
    </row>
    <row r="239">
      <c r="A239" s="25">
        <f>Subsurface_Live_Data!A239</f>
        <v/>
      </c>
      <c r="B239" s="25" t="n">
        <v>0</v>
      </c>
      <c r="C239" s="25">
        <f>Subsurface_Inputs!$C$57+1.5*SIN(2*PI()*A239/35)</f>
        <v/>
      </c>
      <c r="D239" s="25">
        <f>Subsurface_Live_Data!M239+Subsurface_Inputs!$C$56*SIN(2*PI()*A239/31)</f>
        <v/>
      </c>
      <c r="E239" s="25">
        <f>IF(Subsurface_Live_Data!H239&gt;=Subsurface_Inputs!$C$42,Subsurface_Live_Data!N239+Subsurface_Inputs!$C$56*SIN(2*PI()*A239/27),"")</f>
        <v/>
      </c>
      <c r="F239" s="25">
        <f>Subsurface_Live_Data!O239+Subsurface_Inputs!$C$56*SIN(2*PI()*A239/47)</f>
        <v/>
      </c>
      <c r="G239" s="25">
        <f>-55+3*SIN(2*PI()*A239/19)</f>
        <v/>
      </c>
    </row>
    <row r="240">
      <c r="A240" s="25">
        <f>Subsurface_Live_Data!A240</f>
        <v/>
      </c>
      <c r="B240" s="25" t="n">
        <v>0</v>
      </c>
      <c r="C240" s="25">
        <f>Subsurface_Inputs!$C$57+1.5*SIN(2*PI()*A240/35)</f>
        <v/>
      </c>
      <c r="D240" s="25">
        <f>Subsurface_Live_Data!M240+Subsurface_Inputs!$C$56*SIN(2*PI()*A240/31)</f>
        <v/>
      </c>
      <c r="E240" s="25">
        <f>IF(Subsurface_Live_Data!H240&gt;=Subsurface_Inputs!$C$42,Subsurface_Live_Data!N240+Subsurface_Inputs!$C$56*SIN(2*PI()*A240/27),"")</f>
        <v/>
      </c>
      <c r="F240" s="25">
        <f>Subsurface_Live_Data!O240+Subsurface_Inputs!$C$56*SIN(2*PI()*A240/47)</f>
        <v/>
      </c>
      <c r="G240" s="25">
        <f>-55+3*SIN(2*PI()*A240/19)</f>
        <v/>
      </c>
    </row>
    <row r="241">
      <c r="A241" s="25">
        <f>Subsurface_Live_Data!A241</f>
        <v/>
      </c>
      <c r="B241" s="25" t="n">
        <v>0</v>
      </c>
      <c r="C241" s="25">
        <f>Subsurface_Inputs!$C$57+1.5*SIN(2*PI()*A241/35)</f>
        <v/>
      </c>
      <c r="D241" s="25">
        <f>Subsurface_Live_Data!M241+Subsurface_Inputs!$C$56*SIN(2*PI()*A241/31)</f>
        <v/>
      </c>
      <c r="E241" s="25">
        <f>IF(Subsurface_Live_Data!H241&gt;=Subsurface_Inputs!$C$42,Subsurface_Live_Data!N241+Subsurface_Inputs!$C$56*SIN(2*PI()*A241/27),"")</f>
        <v/>
      </c>
      <c r="F241" s="25">
        <f>Subsurface_Live_Data!O241+Subsurface_Inputs!$C$56*SIN(2*PI()*A241/47)</f>
        <v/>
      </c>
      <c r="G241" s="25">
        <f>-55+3*SIN(2*PI()*A241/19)</f>
        <v/>
      </c>
    </row>
    <row r="242">
      <c r="A242" s="25">
        <f>Subsurface_Live_Data!A242</f>
        <v/>
      </c>
      <c r="B242" s="25" t="n">
        <v>0</v>
      </c>
      <c r="C242" s="25">
        <f>Subsurface_Inputs!$C$57+1.5*SIN(2*PI()*A242/35)</f>
        <v/>
      </c>
      <c r="D242" s="25">
        <f>Subsurface_Live_Data!M242+Subsurface_Inputs!$C$56*SIN(2*PI()*A242/31)</f>
        <v/>
      </c>
      <c r="E242" s="25">
        <f>IF(Subsurface_Live_Data!H242&gt;=Subsurface_Inputs!$C$42,Subsurface_Live_Data!N242+Subsurface_Inputs!$C$56*SIN(2*PI()*A242/27),"")</f>
        <v/>
      </c>
      <c r="F242" s="25">
        <f>Subsurface_Live_Data!O242+Subsurface_Inputs!$C$56*SIN(2*PI()*A242/47)</f>
        <v/>
      </c>
      <c r="G242" s="25">
        <f>-55+3*SIN(2*PI()*A242/19)</f>
        <v/>
      </c>
    </row>
  </sheetData>
  <autoFilter ref="A1:G2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95"/>
  <sheetViews>
    <sheetView showGridLines="0" workbookViewId="0">
      <pane ySplit="2" topLeftCell="A3" activePane="bottomLeft" state="frozen"/>
      <selection pane="bottomLeft" activeCell="A1" sqref="A1"/>
    </sheetView>
  </sheetViews>
  <sheetFormatPr baseColWidth="8" defaultRowHeight="13.8"/>
  <cols>
    <col width="24" customWidth="1" style="63" min="1" max="9"/>
  </cols>
  <sheetData>
    <row r="1" ht="15.6" customHeight="1" s="63">
      <c r="A1" s="32" t="inlineStr">
        <is>
          <t>Subsurface Truth Model: Icy Layers</t>
        </is>
      </c>
    </row>
    <row r="2">
      <c r="A2" s="33" t="inlineStr">
        <is>
          <t>Icy top surface x</t>
        </is>
      </c>
      <c r="B2" s="33" t="inlineStr">
        <is>
          <t>Icy top surface</t>
        </is>
      </c>
      <c r="C2" s="33" t="inlineStr">
        <is>
          <t>Shallow ice layer x</t>
        </is>
      </c>
      <c r="D2" s="33" t="inlineStr">
        <is>
          <t>Shallow ice layer</t>
        </is>
      </c>
      <c r="E2" s="33" t="inlineStr">
        <is>
          <t>Warm/briny lens x</t>
        </is>
      </c>
      <c r="F2" s="33" t="inlineStr">
        <is>
          <t>Warm/briny lens</t>
        </is>
      </c>
      <c r="G2" s="33" t="inlineStr">
        <is>
          <t>Ice-ocean boundary x</t>
        </is>
      </c>
      <c r="H2" s="33" t="inlineStr">
        <is>
          <t>Ice-ocean boundary</t>
        </is>
      </c>
    </row>
    <row r="3">
      <c r="A3" s="34">
        <f>Subsurface_Live_Data!A2</f>
        <v/>
      </c>
      <c r="B3" s="34">
        <f>Subsurface_Live_Data!B2</f>
        <v/>
      </c>
      <c r="C3" s="34">
        <f>Subsurface_Live_Data!A2</f>
        <v/>
      </c>
      <c r="D3" s="34">
        <f>Subsurface_Live_Data!G2</f>
        <v/>
      </c>
      <c r="E3" s="34">
        <f>Subsurface_Live_Data!A2</f>
        <v/>
      </c>
      <c r="F3" s="34">
        <f>Subsurface_Live_Data!J2</f>
        <v/>
      </c>
      <c r="G3" s="34">
        <f>Subsurface_Live_Data!A2</f>
        <v/>
      </c>
      <c r="H3" s="34">
        <f>Subsurface_Live_Data!L2</f>
        <v/>
      </c>
    </row>
    <row r="4">
      <c r="A4" s="34">
        <f>Subsurface_Live_Data!A3</f>
        <v/>
      </c>
      <c r="B4" s="34">
        <f>Subsurface_Live_Data!B3</f>
        <v/>
      </c>
      <c r="C4" s="34">
        <f>Subsurface_Live_Data!A3</f>
        <v/>
      </c>
      <c r="D4" s="34">
        <f>Subsurface_Live_Data!G3</f>
        <v/>
      </c>
      <c r="E4" s="34">
        <f>Subsurface_Live_Data!A3</f>
        <v/>
      </c>
      <c r="F4" s="34">
        <f>Subsurface_Live_Data!J3</f>
        <v/>
      </c>
      <c r="G4" s="34">
        <f>Subsurface_Live_Data!A3</f>
        <v/>
      </c>
      <c r="H4" s="34">
        <f>Subsurface_Live_Data!L3</f>
        <v/>
      </c>
    </row>
    <row r="5">
      <c r="A5" s="34">
        <f>Subsurface_Live_Data!A4</f>
        <v/>
      </c>
      <c r="B5" s="34">
        <f>Subsurface_Live_Data!B4</f>
        <v/>
      </c>
      <c r="C5" s="34">
        <f>Subsurface_Live_Data!A4</f>
        <v/>
      </c>
      <c r="D5" s="34">
        <f>Subsurface_Live_Data!G4</f>
        <v/>
      </c>
      <c r="E5" s="34">
        <f>Subsurface_Live_Data!A4</f>
        <v/>
      </c>
      <c r="F5" s="34">
        <f>Subsurface_Live_Data!J4</f>
        <v/>
      </c>
      <c r="G5" s="34">
        <f>Subsurface_Live_Data!A4</f>
        <v/>
      </c>
      <c r="H5" s="34">
        <f>Subsurface_Live_Data!L4</f>
        <v/>
      </c>
    </row>
    <row r="6">
      <c r="A6" s="34">
        <f>Subsurface_Live_Data!A5</f>
        <v/>
      </c>
      <c r="B6" s="34">
        <f>Subsurface_Live_Data!B5</f>
        <v/>
      </c>
      <c r="C6" s="34">
        <f>Subsurface_Live_Data!A5</f>
        <v/>
      </c>
      <c r="D6" s="34">
        <f>Subsurface_Live_Data!G5</f>
        <v/>
      </c>
      <c r="E6" s="34">
        <f>Subsurface_Live_Data!A5</f>
        <v/>
      </c>
      <c r="F6" s="34">
        <f>Subsurface_Live_Data!J5</f>
        <v/>
      </c>
      <c r="G6" s="34">
        <f>Subsurface_Live_Data!A5</f>
        <v/>
      </c>
      <c r="H6" s="34">
        <f>Subsurface_Live_Data!L5</f>
        <v/>
      </c>
    </row>
    <row r="7">
      <c r="A7" s="34">
        <f>Subsurface_Live_Data!A6</f>
        <v/>
      </c>
      <c r="B7" s="34">
        <f>Subsurface_Live_Data!B6</f>
        <v/>
      </c>
      <c r="C7" s="34">
        <f>Subsurface_Live_Data!A6</f>
        <v/>
      </c>
      <c r="D7" s="34">
        <f>Subsurface_Live_Data!G6</f>
        <v/>
      </c>
      <c r="E7" s="34">
        <f>Subsurface_Live_Data!A6</f>
        <v/>
      </c>
      <c r="F7" s="34">
        <f>Subsurface_Live_Data!J6</f>
        <v/>
      </c>
      <c r="G7" s="34">
        <f>Subsurface_Live_Data!A6</f>
        <v/>
      </c>
      <c r="H7" s="34">
        <f>Subsurface_Live_Data!L6</f>
        <v/>
      </c>
    </row>
    <row r="8">
      <c r="A8" s="34">
        <f>Subsurface_Live_Data!A7</f>
        <v/>
      </c>
      <c r="B8" s="34">
        <f>Subsurface_Live_Data!B7</f>
        <v/>
      </c>
      <c r="C8" s="34">
        <f>Subsurface_Live_Data!A7</f>
        <v/>
      </c>
      <c r="D8" s="34">
        <f>Subsurface_Live_Data!G7</f>
        <v/>
      </c>
      <c r="E8" s="34">
        <f>Subsurface_Live_Data!A7</f>
        <v/>
      </c>
      <c r="F8" s="34">
        <f>Subsurface_Live_Data!J7</f>
        <v/>
      </c>
      <c r="G8" s="34">
        <f>Subsurface_Live_Data!A7</f>
        <v/>
      </c>
      <c r="H8" s="34">
        <f>Subsurface_Live_Data!L7</f>
        <v/>
      </c>
    </row>
    <row r="9">
      <c r="A9" s="34">
        <f>Subsurface_Live_Data!A8</f>
        <v/>
      </c>
      <c r="B9" s="34">
        <f>Subsurface_Live_Data!B8</f>
        <v/>
      </c>
      <c r="C9" s="34">
        <f>Subsurface_Live_Data!A8</f>
        <v/>
      </c>
      <c r="D9" s="34">
        <f>Subsurface_Live_Data!G8</f>
        <v/>
      </c>
      <c r="E9" s="34">
        <f>Subsurface_Live_Data!A8</f>
        <v/>
      </c>
      <c r="F9" s="34">
        <f>Subsurface_Live_Data!J8</f>
        <v/>
      </c>
      <c r="G9" s="34">
        <f>Subsurface_Live_Data!A8</f>
        <v/>
      </c>
      <c r="H9" s="34">
        <f>Subsurface_Live_Data!L8</f>
        <v/>
      </c>
    </row>
    <row r="10">
      <c r="A10" s="34">
        <f>Subsurface_Live_Data!A9</f>
        <v/>
      </c>
      <c r="B10" s="34">
        <f>Subsurface_Live_Data!B9</f>
        <v/>
      </c>
      <c r="C10" s="34">
        <f>Subsurface_Live_Data!A9</f>
        <v/>
      </c>
      <c r="D10" s="34">
        <f>Subsurface_Live_Data!G9</f>
        <v/>
      </c>
      <c r="E10" s="34">
        <f>Subsurface_Live_Data!A9</f>
        <v/>
      </c>
      <c r="F10" s="34">
        <f>Subsurface_Live_Data!J9</f>
        <v/>
      </c>
      <c r="G10" s="34">
        <f>Subsurface_Live_Data!A9</f>
        <v/>
      </c>
      <c r="H10" s="34">
        <f>Subsurface_Live_Data!L9</f>
        <v/>
      </c>
    </row>
    <row r="11">
      <c r="A11" s="34">
        <f>Subsurface_Live_Data!A10</f>
        <v/>
      </c>
      <c r="B11" s="34">
        <f>Subsurface_Live_Data!B10</f>
        <v/>
      </c>
      <c r="C11" s="34">
        <f>Subsurface_Live_Data!A10</f>
        <v/>
      </c>
      <c r="D11" s="34">
        <f>Subsurface_Live_Data!G10</f>
        <v/>
      </c>
      <c r="E11" s="34">
        <f>Subsurface_Live_Data!A10</f>
        <v/>
      </c>
      <c r="F11" s="34">
        <f>Subsurface_Live_Data!J10</f>
        <v/>
      </c>
      <c r="G11" s="34">
        <f>Subsurface_Live_Data!A10</f>
        <v/>
      </c>
      <c r="H11" s="34">
        <f>Subsurface_Live_Data!L10</f>
        <v/>
      </c>
    </row>
    <row r="12">
      <c r="A12" s="34">
        <f>Subsurface_Live_Data!A11</f>
        <v/>
      </c>
      <c r="B12" s="34">
        <f>Subsurface_Live_Data!B11</f>
        <v/>
      </c>
      <c r="C12" s="34">
        <f>Subsurface_Live_Data!A11</f>
        <v/>
      </c>
      <c r="D12" s="34">
        <f>Subsurface_Live_Data!G11</f>
        <v/>
      </c>
      <c r="E12" s="34">
        <f>Subsurface_Live_Data!A11</f>
        <v/>
      </c>
      <c r="F12" s="34">
        <f>Subsurface_Live_Data!J11</f>
        <v/>
      </c>
      <c r="G12" s="34">
        <f>Subsurface_Live_Data!A11</f>
        <v/>
      </c>
      <c r="H12" s="34">
        <f>Subsurface_Live_Data!L11</f>
        <v/>
      </c>
    </row>
    <row r="13">
      <c r="A13" s="34">
        <f>Subsurface_Live_Data!A12</f>
        <v/>
      </c>
      <c r="B13" s="34">
        <f>Subsurface_Live_Data!B12</f>
        <v/>
      </c>
      <c r="C13" s="34">
        <f>Subsurface_Live_Data!A12</f>
        <v/>
      </c>
      <c r="D13" s="34">
        <f>Subsurface_Live_Data!G12</f>
        <v/>
      </c>
      <c r="E13" s="34">
        <f>Subsurface_Live_Data!A12</f>
        <v/>
      </c>
      <c r="F13" s="34">
        <f>Subsurface_Live_Data!J12</f>
        <v/>
      </c>
      <c r="G13" s="34">
        <f>Subsurface_Live_Data!A12</f>
        <v/>
      </c>
      <c r="H13" s="34">
        <f>Subsurface_Live_Data!L12</f>
        <v/>
      </c>
    </row>
    <row r="14">
      <c r="A14" s="34">
        <f>Subsurface_Live_Data!A13</f>
        <v/>
      </c>
      <c r="B14" s="34">
        <f>Subsurface_Live_Data!B13</f>
        <v/>
      </c>
      <c r="C14" s="34">
        <f>Subsurface_Live_Data!A13</f>
        <v/>
      </c>
      <c r="D14" s="34">
        <f>Subsurface_Live_Data!G13</f>
        <v/>
      </c>
      <c r="E14" s="34">
        <f>Subsurface_Live_Data!A13</f>
        <v/>
      </c>
      <c r="F14" s="34">
        <f>Subsurface_Live_Data!J13</f>
        <v/>
      </c>
      <c r="G14" s="34">
        <f>Subsurface_Live_Data!A13</f>
        <v/>
      </c>
      <c r="H14" s="34">
        <f>Subsurface_Live_Data!L13</f>
        <v/>
      </c>
    </row>
    <row r="15">
      <c r="A15" s="34">
        <f>Subsurface_Live_Data!A14</f>
        <v/>
      </c>
      <c r="B15" s="34">
        <f>Subsurface_Live_Data!B14</f>
        <v/>
      </c>
      <c r="C15" s="34">
        <f>Subsurface_Live_Data!A14</f>
        <v/>
      </c>
      <c r="D15" s="34">
        <f>Subsurface_Live_Data!G14</f>
        <v/>
      </c>
      <c r="E15" s="34">
        <f>Subsurface_Live_Data!A14</f>
        <v/>
      </c>
      <c r="F15" s="34">
        <f>Subsurface_Live_Data!J14</f>
        <v/>
      </c>
      <c r="G15" s="34">
        <f>Subsurface_Live_Data!A14</f>
        <v/>
      </c>
      <c r="H15" s="34">
        <f>Subsurface_Live_Data!L14</f>
        <v/>
      </c>
    </row>
    <row r="16">
      <c r="A16" s="34">
        <f>Subsurface_Live_Data!A15</f>
        <v/>
      </c>
      <c r="B16" s="34">
        <f>Subsurface_Live_Data!B15</f>
        <v/>
      </c>
      <c r="C16" s="34">
        <f>Subsurface_Live_Data!A15</f>
        <v/>
      </c>
      <c r="D16" s="34">
        <f>Subsurface_Live_Data!G15</f>
        <v/>
      </c>
      <c r="E16" s="34">
        <f>Subsurface_Live_Data!A15</f>
        <v/>
      </c>
      <c r="F16" s="34">
        <f>Subsurface_Live_Data!J15</f>
        <v/>
      </c>
      <c r="G16" s="34">
        <f>Subsurface_Live_Data!A15</f>
        <v/>
      </c>
      <c r="H16" s="34">
        <f>Subsurface_Live_Data!L15</f>
        <v/>
      </c>
    </row>
    <row r="17">
      <c r="A17" s="34">
        <f>Subsurface_Live_Data!A16</f>
        <v/>
      </c>
      <c r="B17" s="34">
        <f>Subsurface_Live_Data!B16</f>
        <v/>
      </c>
      <c r="C17" s="34">
        <f>Subsurface_Live_Data!A16</f>
        <v/>
      </c>
      <c r="D17" s="34">
        <f>Subsurface_Live_Data!G16</f>
        <v/>
      </c>
      <c r="E17" s="34">
        <f>Subsurface_Live_Data!A16</f>
        <v/>
      </c>
      <c r="F17" s="34">
        <f>Subsurface_Live_Data!J16</f>
        <v/>
      </c>
      <c r="G17" s="34">
        <f>Subsurface_Live_Data!A16</f>
        <v/>
      </c>
      <c r="H17" s="34">
        <f>Subsurface_Live_Data!L16</f>
        <v/>
      </c>
    </row>
    <row r="18">
      <c r="A18" s="34">
        <f>Subsurface_Live_Data!A17</f>
        <v/>
      </c>
      <c r="B18" s="34">
        <f>Subsurface_Live_Data!B17</f>
        <v/>
      </c>
      <c r="C18" s="34">
        <f>Subsurface_Live_Data!A17</f>
        <v/>
      </c>
      <c r="D18" s="34">
        <f>Subsurface_Live_Data!G17</f>
        <v/>
      </c>
      <c r="E18" s="34">
        <f>Subsurface_Live_Data!A17</f>
        <v/>
      </c>
      <c r="F18" s="34">
        <f>Subsurface_Live_Data!J17</f>
        <v/>
      </c>
      <c r="G18" s="34">
        <f>Subsurface_Live_Data!A17</f>
        <v/>
      </c>
      <c r="H18" s="34">
        <f>Subsurface_Live_Data!L17</f>
        <v/>
      </c>
    </row>
    <row r="19">
      <c r="A19" s="34">
        <f>Subsurface_Live_Data!A18</f>
        <v/>
      </c>
      <c r="B19" s="34">
        <f>Subsurface_Live_Data!B18</f>
        <v/>
      </c>
      <c r="C19" s="34">
        <f>Subsurface_Live_Data!A18</f>
        <v/>
      </c>
      <c r="D19" s="34">
        <f>Subsurface_Live_Data!G18</f>
        <v/>
      </c>
      <c r="E19" s="34">
        <f>Subsurface_Live_Data!A18</f>
        <v/>
      </c>
      <c r="F19" s="34">
        <f>Subsurface_Live_Data!J18</f>
        <v/>
      </c>
      <c r="G19" s="34">
        <f>Subsurface_Live_Data!A18</f>
        <v/>
      </c>
      <c r="H19" s="34">
        <f>Subsurface_Live_Data!L18</f>
        <v/>
      </c>
    </row>
    <row r="20">
      <c r="A20" s="34">
        <f>Subsurface_Live_Data!A19</f>
        <v/>
      </c>
      <c r="B20" s="34">
        <f>Subsurface_Live_Data!B19</f>
        <v/>
      </c>
      <c r="C20" s="34">
        <f>Subsurface_Live_Data!A19</f>
        <v/>
      </c>
      <c r="D20" s="34">
        <f>Subsurface_Live_Data!G19</f>
        <v/>
      </c>
      <c r="E20" s="34">
        <f>Subsurface_Live_Data!A19</f>
        <v/>
      </c>
      <c r="F20" s="34">
        <f>Subsurface_Live_Data!J19</f>
        <v/>
      </c>
      <c r="G20" s="34">
        <f>Subsurface_Live_Data!A19</f>
        <v/>
      </c>
      <c r="H20" s="34">
        <f>Subsurface_Live_Data!L19</f>
        <v/>
      </c>
    </row>
    <row r="21">
      <c r="A21" s="34">
        <f>Subsurface_Live_Data!A20</f>
        <v/>
      </c>
      <c r="B21" s="34">
        <f>Subsurface_Live_Data!B20</f>
        <v/>
      </c>
      <c r="C21" s="34">
        <f>Subsurface_Live_Data!A20</f>
        <v/>
      </c>
      <c r="D21" s="34">
        <f>Subsurface_Live_Data!G20</f>
        <v/>
      </c>
      <c r="E21" s="34">
        <f>Subsurface_Live_Data!A20</f>
        <v/>
      </c>
      <c r="F21" s="34">
        <f>Subsurface_Live_Data!J20</f>
        <v/>
      </c>
      <c r="G21" s="34">
        <f>Subsurface_Live_Data!A20</f>
        <v/>
      </c>
      <c r="H21" s="34">
        <f>Subsurface_Live_Data!L20</f>
        <v/>
      </c>
    </row>
    <row r="22">
      <c r="A22" s="34">
        <f>Subsurface_Live_Data!A21</f>
        <v/>
      </c>
      <c r="B22" s="34">
        <f>Subsurface_Live_Data!B21</f>
        <v/>
      </c>
      <c r="C22" s="34">
        <f>Subsurface_Live_Data!A21</f>
        <v/>
      </c>
      <c r="D22" s="34">
        <f>Subsurface_Live_Data!G21</f>
        <v/>
      </c>
      <c r="E22" s="34">
        <f>Subsurface_Live_Data!A21</f>
        <v/>
      </c>
      <c r="F22" s="34">
        <f>Subsurface_Live_Data!J21</f>
        <v/>
      </c>
      <c r="G22" s="34">
        <f>Subsurface_Live_Data!A21</f>
        <v/>
      </c>
      <c r="H22" s="34">
        <f>Subsurface_Live_Data!L21</f>
        <v/>
      </c>
    </row>
    <row r="23">
      <c r="A23" s="34">
        <f>Subsurface_Live_Data!A22</f>
        <v/>
      </c>
      <c r="B23" s="34">
        <f>Subsurface_Live_Data!B22</f>
        <v/>
      </c>
      <c r="C23" s="34">
        <f>Subsurface_Live_Data!A22</f>
        <v/>
      </c>
      <c r="D23" s="34">
        <f>Subsurface_Live_Data!G22</f>
        <v/>
      </c>
      <c r="E23" s="34">
        <f>Subsurface_Live_Data!A22</f>
        <v/>
      </c>
      <c r="F23" s="34">
        <f>Subsurface_Live_Data!J22</f>
        <v/>
      </c>
      <c r="G23" s="34">
        <f>Subsurface_Live_Data!A22</f>
        <v/>
      </c>
      <c r="H23" s="34">
        <f>Subsurface_Live_Data!L22</f>
        <v/>
      </c>
    </row>
    <row r="24">
      <c r="A24" s="34">
        <f>Subsurface_Live_Data!A23</f>
        <v/>
      </c>
      <c r="B24" s="34">
        <f>Subsurface_Live_Data!B23</f>
        <v/>
      </c>
      <c r="C24" s="34">
        <f>Subsurface_Live_Data!A23</f>
        <v/>
      </c>
      <c r="D24" s="34">
        <f>Subsurface_Live_Data!G23</f>
        <v/>
      </c>
      <c r="E24" s="34">
        <f>Subsurface_Live_Data!A23</f>
        <v/>
      </c>
      <c r="F24" s="34">
        <f>Subsurface_Live_Data!J23</f>
        <v/>
      </c>
      <c r="G24" s="34">
        <f>Subsurface_Live_Data!A23</f>
        <v/>
      </c>
      <c r="H24" s="34">
        <f>Subsurface_Live_Data!L23</f>
        <v/>
      </c>
    </row>
    <row r="25">
      <c r="A25" s="34">
        <f>Subsurface_Live_Data!A24</f>
        <v/>
      </c>
      <c r="B25" s="34">
        <f>Subsurface_Live_Data!B24</f>
        <v/>
      </c>
      <c r="C25" s="34">
        <f>Subsurface_Live_Data!A24</f>
        <v/>
      </c>
      <c r="D25" s="34">
        <f>Subsurface_Live_Data!G24</f>
        <v/>
      </c>
      <c r="E25" s="34">
        <f>Subsurface_Live_Data!A24</f>
        <v/>
      </c>
      <c r="F25" s="34">
        <f>Subsurface_Live_Data!J24</f>
        <v/>
      </c>
      <c r="G25" s="34">
        <f>Subsurface_Live_Data!A24</f>
        <v/>
      </c>
      <c r="H25" s="34">
        <f>Subsurface_Live_Data!L24</f>
        <v/>
      </c>
    </row>
    <row r="26">
      <c r="A26" s="34">
        <f>Subsurface_Live_Data!A25</f>
        <v/>
      </c>
      <c r="B26" s="34">
        <f>Subsurface_Live_Data!B25</f>
        <v/>
      </c>
      <c r="C26" s="34">
        <f>Subsurface_Live_Data!A25</f>
        <v/>
      </c>
      <c r="D26" s="34">
        <f>Subsurface_Live_Data!G25</f>
        <v/>
      </c>
      <c r="E26" s="34">
        <f>Subsurface_Live_Data!A25</f>
        <v/>
      </c>
      <c r="F26" s="34">
        <f>Subsurface_Live_Data!J25</f>
        <v/>
      </c>
      <c r="G26" s="34">
        <f>Subsurface_Live_Data!A25</f>
        <v/>
      </c>
      <c r="H26" s="34">
        <f>Subsurface_Live_Data!L25</f>
        <v/>
      </c>
    </row>
    <row r="27">
      <c r="A27" s="34">
        <f>Subsurface_Live_Data!A26</f>
        <v/>
      </c>
      <c r="B27" s="34">
        <f>Subsurface_Live_Data!B26</f>
        <v/>
      </c>
      <c r="C27" s="34">
        <f>Subsurface_Live_Data!A26</f>
        <v/>
      </c>
      <c r="D27" s="34">
        <f>Subsurface_Live_Data!G26</f>
        <v/>
      </c>
      <c r="E27" s="34">
        <f>Subsurface_Live_Data!A26</f>
        <v/>
      </c>
      <c r="F27" s="34">
        <f>Subsurface_Live_Data!J26</f>
        <v/>
      </c>
      <c r="G27" s="34">
        <f>Subsurface_Live_Data!A26</f>
        <v/>
      </c>
      <c r="H27" s="34">
        <f>Subsurface_Live_Data!L26</f>
        <v/>
      </c>
    </row>
    <row r="28">
      <c r="A28" s="34">
        <f>Subsurface_Live_Data!A27</f>
        <v/>
      </c>
      <c r="B28" s="34">
        <f>Subsurface_Live_Data!B27</f>
        <v/>
      </c>
      <c r="C28" s="34">
        <f>Subsurface_Live_Data!A27</f>
        <v/>
      </c>
      <c r="D28" s="34">
        <f>Subsurface_Live_Data!G27</f>
        <v/>
      </c>
      <c r="E28" s="34">
        <f>Subsurface_Live_Data!A27</f>
        <v/>
      </c>
      <c r="F28" s="34">
        <f>Subsurface_Live_Data!J27</f>
        <v/>
      </c>
      <c r="G28" s="34">
        <f>Subsurface_Live_Data!A27</f>
        <v/>
      </c>
      <c r="H28" s="34">
        <f>Subsurface_Live_Data!L27</f>
        <v/>
      </c>
    </row>
    <row r="29">
      <c r="A29" s="34">
        <f>Subsurface_Live_Data!A28</f>
        <v/>
      </c>
      <c r="B29" s="34">
        <f>Subsurface_Live_Data!B28</f>
        <v/>
      </c>
      <c r="C29" s="34">
        <f>Subsurface_Live_Data!A28</f>
        <v/>
      </c>
      <c r="D29" s="34">
        <f>Subsurface_Live_Data!G28</f>
        <v/>
      </c>
      <c r="E29" s="34">
        <f>Subsurface_Live_Data!A28</f>
        <v/>
      </c>
      <c r="F29" s="34">
        <f>Subsurface_Live_Data!J28</f>
        <v/>
      </c>
      <c r="G29" s="34">
        <f>Subsurface_Live_Data!A28</f>
        <v/>
      </c>
      <c r="H29" s="34">
        <f>Subsurface_Live_Data!L28</f>
        <v/>
      </c>
    </row>
    <row r="30">
      <c r="A30" s="34">
        <f>Subsurface_Live_Data!A29</f>
        <v/>
      </c>
      <c r="B30" s="34">
        <f>Subsurface_Live_Data!B29</f>
        <v/>
      </c>
      <c r="C30" s="34">
        <f>Subsurface_Live_Data!A29</f>
        <v/>
      </c>
      <c r="D30" s="34">
        <f>Subsurface_Live_Data!G29</f>
        <v/>
      </c>
      <c r="E30" s="34">
        <f>Subsurface_Live_Data!A29</f>
        <v/>
      </c>
      <c r="F30" s="34">
        <f>Subsurface_Live_Data!J29</f>
        <v/>
      </c>
      <c r="G30" s="34">
        <f>Subsurface_Live_Data!A29</f>
        <v/>
      </c>
      <c r="H30" s="34">
        <f>Subsurface_Live_Data!L29</f>
        <v/>
      </c>
    </row>
    <row r="31">
      <c r="A31" s="34">
        <f>Subsurface_Live_Data!A30</f>
        <v/>
      </c>
      <c r="B31" s="34">
        <f>Subsurface_Live_Data!B30</f>
        <v/>
      </c>
      <c r="C31" s="34">
        <f>Subsurface_Live_Data!A30</f>
        <v/>
      </c>
      <c r="D31" s="34">
        <f>Subsurface_Live_Data!G30</f>
        <v/>
      </c>
      <c r="E31" s="34">
        <f>Subsurface_Live_Data!A30</f>
        <v/>
      </c>
      <c r="F31" s="34">
        <f>Subsurface_Live_Data!J30</f>
        <v/>
      </c>
      <c r="G31" s="34">
        <f>Subsurface_Live_Data!A30</f>
        <v/>
      </c>
      <c r="H31" s="34">
        <f>Subsurface_Live_Data!L30</f>
        <v/>
      </c>
    </row>
    <row r="32">
      <c r="A32" s="34">
        <f>Subsurface_Live_Data!A31</f>
        <v/>
      </c>
      <c r="B32" s="34">
        <f>Subsurface_Live_Data!B31</f>
        <v/>
      </c>
      <c r="C32" s="34">
        <f>Subsurface_Live_Data!A31</f>
        <v/>
      </c>
      <c r="D32" s="34">
        <f>Subsurface_Live_Data!G31</f>
        <v/>
      </c>
      <c r="E32" s="34">
        <f>Subsurface_Live_Data!A31</f>
        <v/>
      </c>
      <c r="F32" s="34">
        <f>Subsurface_Live_Data!J31</f>
        <v/>
      </c>
      <c r="G32" s="34">
        <f>Subsurface_Live_Data!A31</f>
        <v/>
      </c>
      <c r="H32" s="34">
        <f>Subsurface_Live_Data!L31</f>
        <v/>
      </c>
    </row>
    <row r="33">
      <c r="A33" s="34">
        <f>Subsurface_Live_Data!A32</f>
        <v/>
      </c>
      <c r="B33" s="34">
        <f>Subsurface_Live_Data!B32</f>
        <v/>
      </c>
      <c r="C33" s="34">
        <f>Subsurface_Live_Data!A32</f>
        <v/>
      </c>
      <c r="D33" s="34">
        <f>Subsurface_Live_Data!G32</f>
        <v/>
      </c>
      <c r="E33" s="34">
        <f>Subsurface_Live_Data!A32</f>
        <v/>
      </c>
      <c r="F33" s="34">
        <f>Subsurface_Live_Data!J32</f>
        <v/>
      </c>
      <c r="G33" s="34">
        <f>Subsurface_Live_Data!A32</f>
        <v/>
      </c>
      <c r="H33" s="34">
        <f>Subsurface_Live_Data!L32</f>
        <v/>
      </c>
    </row>
    <row r="34">
      <c r="A34" s="34">
        <f>Subsurface_Live_Data!A33</f>
        <v/>
      </c>
      <c r="B34" s="34">
        <f>Subsurface_Live_Data!B33</f>
        <v/>
      </c>
      <c r="C34" s="34">
        <f>Subsurface_Live_Data!A33</f>
        <v/>
      </c>
      <c r="D34" s="34">
        <f>Subsurface_Live_Data!G33</f>
        <v/>
      </c>
      <c r="E34" s="34">
        <f>Subsurface_Live_Data!A33</f>
        <v/>
      </c>
      <c r="F34" s="34">
        <f>Subsurface_Live_Data!J33</f>
        <v/>
      </c>
      <c r="G34" s="34">
        <f>Subsurface_Live_Data!A33</f>
        <v/>
      </c>
      <c r="H34" s="34">
        <f>Subsurface_Live_Data!L33</f>
        <v/>
      </c>
    </row>
    <row r="35">
      <c r="A35" s="34">
        <f>Subsurface_Live_Data!A34</f>
        <v/>
      </c>
      <c r="B35" s="34">
        <f>Subsurface_Live_Data!B34</f>
        <v/>
      </c>
      <c r="C35" s="34">
        <f>Subsurface_Live_Data!A34</f>
        <v/>
      </c>
      <c r="D35" s="34">
        <f>Subsurface_Live_Data!G34</f>
        <v/>
      </c>
      <c r="E35" s="34">
        <f>Subsurface_Live_Data!A34</f>
        <v/>
      </c>
      <c r="F35" s="34">
        <f>Subsurface_Live_Data!J34</f>
        <v/>
      </c>
      <c r="G35" s="34">
        <f>Subsurface_Live_Data!A34</f>
        <v/>
      </c>
      <c r="H35" s="34">
        <f>Subsurface_Live_Data!L34</f>
        <v/>
      </c>
    </row>
    <row r="36">
      <c r="A36" s="34">
        <f>Subsurface_Live_Data!A35</f>
        <v/>
      </c>
      <c r="B36" s="34">
        <f>Subsurface_Live_Data!B35</f>
        <v/>
      </c>
      <c r="C36" s="34">
        <f>Subsurface_Live_Data!A35</f>
        <v/>
      </c>
      <c r="D36" s="34">
        <f>Subsurface_Live_Data!G35</f>
        <v/>
      </c>
      <c r="E36" s="34">
        <f>Subsurface_Live_Data!A35</f>
        <v/>
      </c>
      <c r="F36" s="34">
        <f>Subsurface_Live_Data!J35</f>
        <v/>
      </c>
      <c r="G36" s="34">
        <f>Subsurface_Live_Data!A35</f>
        <v/>
      </c>
      <c r="H36" s="34">
        <f>Subsurface_Live_Data!L35</f>
        <v/>
      </c>
    </row>
    <row r="37">
      <c r="A37" s="34">
        <f>Subsurface_Live_Data!A36</f>
        <v/>
      </c>
      <c r="B37" s="34">
        <f>Subsurface_Live_Data!B36</f>
        <v/>
      </c>
      <c r="C37" s="34">
        <f>Subsurface_Live_Data!A36</f>
        <v/>
      </c>
      <c r="D37" s="34">
        <f>Subsurface_Live_Data!G36</f>
        <v/>
      </c>
      <c r="E37" s="34">
        <f>Subsurface_Live_Data!A36</f>
        <v/>
      </c>
      <c r="F37" s="34">
        <f>Subsurface_Live_Data!J36</f>
        <v/>
      </c>
      <c r="G37" s="34">
        <f>Subsurface_Live_Data!A36</f>
        <v/>
      </c>
      <c r="H37" s="34">
        <f>Subsurface_Live_Data!L36</f>
        <v/>
      </c>
    </row>
    <row r="38">
      <c r="A38" s="34">
        <f>Subsurface_Live_Data!A37</f>
        <v/>
      </c>
      <c r="B38" s="34">
        <f>Subsurface_Live_Data!B37</f>
        <v/>
      </c>
      <c r="C38" s="34">
        <f>Subsurface_Live_Data!A37</f>
        <v/>
      </c>
      <c r="D38" s="34">
        <f>Subsurface_Live_Data!G37</f>
        <v/>
      </c>
      <c r="E38" s="34">
        <f>Subsurface_Live_Data!A37</f>
        <v/>
      </c>
      <c r="F38" s="34">
        <f>Subsurface_Live_Data!J37</f>
        <v/>
      </c>
      <c r="G38" s="34">
        <f>Subsurface_Live_Data!A37</f>
        <v/>
      </c>
      <c r="H38" s="34">
        <f>Subsurface_Live_Data!L37</f>
        <v/>
      </c>
    </row>
    <row r="39">
      <c r="A39" s="34">
        <f>Subsurface_Live_Data!A38</f>
        <v/>
      </c>
      <c r="B39" s="34">
        <f>Subsurface_Live_Data!B38</f>
        <v/>
      </c>
      <c r="C39" s="34">
        <f>Subsurface_Live_Data!A38</f>
        <v/>
      </c>
      <c r="D39" s="34">
        <f>Subsurface_Live_Data!G38</f>
        <v/>
      </c>
      <c r="E39" s="34">
        <f>Subsurface_Live_Data!A38</f>
        <v/>
      </c>
      <c r="F39" s="34">
        <f>Subsurface_Live_Data!J38</f>
        <v/>
      </c>
      <c r="G39" s="34">
        <f>Subsurface_Live_Data!A38</f>
        <v/>
      </c>
      <c r="H39" s="34">
        <f>Subsurface_Live_Data!L38</f>
        <v/>
      </c>
    </row>
    <row r="40">
      <c r="A40" s="34">
        <f>Subsurface_Live_Data!A39</f>
        <v/>
      </c>
      <c r="B40" s="34">
        <f>Subsurface_Live_Data!B39</f>
        <v/>
      </c>
      <c r="C40" s="34">
        <f>Subsurface_Live_Data!A39</f>
        <v/>
      </c>
      <c r="D40" s="34">
        <f>Subsurface_Live_Data!G39</f>
        <v/>
      </c>
      <c r="E40" s="34">
        <f>Subsurface_Live_Data!A39</f>
        <v/>
      </c>
      <c r="F40" s="34">
        <f>Subsurface_Live_Data!J39</f>
        <v/>
      </c>
      <c r="G40" s="34">
        <f>Subsurface_Live_Data!A39</f>
        <v/>
      </c>
      <c r="H40" s="34">
        <f>Subsurface_Live_Data!L39</f>
        <v/>
      </c>
    </row>
    <row r="41">
      <c r="A41" s="34">
        <f>Subsurface_Live_Data!A40</f>
        <v/>
      </c>
      <c r="B41" s="34">
        <f>Subsurface_Live_Data!B40</f>
        <v/>
      </c>
      <c r="C41" s="34">
        <f>Subsurface_Live_Data!A40</f>
        <v/>
      </c>
      <c r="D41" s="34">
        <f>Subsurface_Live_Data!G40</f>
        <v/>
      </c>
      <c r="E41" s="34">
        <f>Subsurface_Live_Data!A40</f>
        <v/>
      </c>
      <c r="F41" s="34">
        <f>Subsurface_Live_Data!J40</f>
        <v/>
      </c>
      <c r="G41" s="34">
        <f>Subsurface_Live_Data!A40</f>
        <v/>
      </c>
      <c r="H41" s="34">
        <f>Subsurface_Live_Data!L40</f>
        <v/>
      </c>
    </row>
    <row r="42">
      <c r="A42" s="34">
        <f>Subsurface_Live_Data!A41</f>
        <v/>
      </c>
      <c r="B42" s="34">
        <f>Subsurface_Live_Data!B41</f>
        <v/>
      </c>
      <c r="C42" s="34">
        <f>Subsurface_Live_Data!A41</f>
        <v/>
      </c>
      <c r="D42" s="34">
        <f>Subsurface_Live_Data!G41</f>
        <v/>
      </c>
      <c r="E42" s="34">
        <f>Subsurface_Live_Data!A41</f>
        <v/>
      </c>
      <c r="F42" s="34">
        <f>Subsurface_Live_Data!J41</f>
        <v/>
      </c>
      <c r="G42" s="34">
        <f>Subsurface_Live_Data!A41</f>
        <v/>
      </c>
      <c r="H42" s="34">
        <f>Subsurface_Live_Data!L41</f>
        <v/>
      </c>
    </row>
    <row r="43">
      <c r="A43" s="34">
        <f>Subsurface_Live_Data!A42</f>
        <v/>
      </c>
      <c r="B43" s="34">
        <f>Subsurface_Live_Data!B42</f>
        <v/>
      </c>
      <c r="C43" s="34">
        <f>Subsurface_Live_Data!A42</f>
        <v/>
      </c>
      <c r="D43" s="34">
        <f>Subsurface_Live_Data!G42</f>
        <v/>
      </c>
      <c r="E43" s="34">
        <f>Subsurface_Live_Data!A42</f>
        <v/>
      </c>
      <c r="F43" s="34">
        <f>Subsurface_Live_Data!J42</f>
        <v/>
      </c>
      <c r="G43" s="34">
        <f>Subsurface_Live_Data!A42</f>
        <v/>
      </c>
      <c r="H43" s="34">
        <f>Subsurface_Live_Data!L42</f>
        <v/>
      </c>
    </row>
    <row r="44">
      <c r="A44" s="34">
        <f>Subsurface_Live_Data!A43</f>
        <v/>
      </c>
      <c r="B44" s="34">
        <f>Subsurface_Live_Data!B43</f>
        <v/>
      </c>
      <c r="C44" s="34">
        <f>Subsurface_Live_Data!A43</f>
        <v/>
      </c>
      <c r="D44" s="34">
        <f>Subsurface_Live_Data!G43</f>
        <v/>
      </c>
      <c r="E44" s="34">
        <f>Subsurface_Live_Data!A43</f>
        <v/>
      </c>
      <c r="F44" s="34">
        <f>Subsurface_Live_Data!J43</f>
        <v/>
      </c>
      <c r="G44" s="34">
        <f>Subsurface_Live_Data!A43</f>
        <v/>
      </c>
      <c r="H44" s="34">
        <f>Subsurface_Live_Data!L43</f>
        <v/>
      </c>
    </row>
    <row r="45">
      <c r="A45" s="34">
        <f>Subsurface_Live_Data!A44</f>
        <v/>
      </c>
      <c r="B45" s="34">
        <f>Subsurface_Live_Data!B44</f>
        <v/>
      </c>
      <c r="C45" s="34">
        <f>Subsurface_Live_Data!A44</f>
        <v/>
      </c>
      <c r="D45" s="34">
        <f>Subsurface_Live_Data!G44</f>
        <v/>
      </c>
      <c r="E45" s="34">
        <f>Subsurface_Live_Data!A44</f>
        <v/>
      </c>
      <c r="F45" s="34">
        <f>Subsurface_Live_Data!J44</f>
        <v/>
      </c>
      <c r="G45" s="34">
        <f>Subsurface_Live_Data!A44</f>
        <v/>
      </c>
      <c r="H45" s="34">
        <f>Subsurface_Live_Data!L44</f>
        <v/>
      </c>
    </row>
    <row r="46">
      <c r="A46" s="34">
        <f>Subsurface_Live_Data!A45</f>
        <v/>
      </c>
      <c r="B46" s="34">
        <f>Subsurface_Live_Data!B45</f>
        <v/>
      </c>
      <c r="C46" s="34">
        <f>Subsurface_Live_Data!A45</f>
        <v/>
      </c>
      <c r="D46" s="34">
        <f>Subsurface_Live_Data!G45</f>
        <v/>
      </c>
      <c r="E46" s="34">
        <f>Subsurface_Live_Data!A45</f>
        <v/>
      </c>
      <c r="F46" s="34">
        <f>Subsurface_Live_Data!J45</f>
        <v/>
      </c>
      <c r="G46" s="34">
        <f>Subsurface_Live_Data!A45</f>
        <v/>
      </c>
      <c r="H46" s="34">
        <f>Subsurface_Live_Data!L45</f>
        <v/>
      </c>
    </row>
    <row r="47">
      <c r="A47" s="34">
        <f>Subsurface_Live_Data!A46</f>
        <v/>
      </c>
      <c r="B47" s="34">
        <f>Subsurface_Live_Data!B46</f>
        <v/>
      </c>
      <c r="C47" s="34">
        <f>Subsurface_Live_Data!A46</f>
        <v/>
      </c>
      <c r="D47" s="34">
        <f>Subsurface_Live_Data!G46</f>
        <v/>
      </c>
      <c r="E47" s="34">
        <f>Subsurface_Live_Data!A46</f>
        <v/>
      </c>
      <c r="F47" s="34">
        <f>Subsurface_Live_Data!J46</f>
        <v/>
      </c>
      <c r="G47" s="34">
        <f>Subsurface_Live_Data!A46</f>
        <v/>
      </c>
      <c r="H47" s="34">
        <f>Subsurface_Live_Data!L46</f>
        <v/>
      </c>
    </row>
    <row r="48">
      <c r="A48" s="34">
        <f>Subsurface_Live_Data!A47</f>
        <v/>
      </c>
      <c r="B48" s="34">
        <f>Subsurface_Live_Data!B47</f>
        <v/>
      </c>
      <c r="C48" s="34">
        <f>Subsurface_Live_Data!A47</f>
        <v/>
      </c>
      <c r="D48" s="34">
        <f>Subsurface_Live_Data!G47</f>
        <v/>
      </c>
      <c r="E48" s="34">
        <f>Subsurface_Live_Data!A47</f>
        <v/>
      </c>
      <c r="F48" s="34">
        <f>Subsurface_Live_Data!J47</f>
        <v/>
      </c>
      <c r="G48" s="34">
        <f>Subsurface_Live_Data!A47</f>
        <v/>
      </c>
      <c r="H48" s="34">
        <f>Subsurface_Live_Data!L47</f>
        <v/>
      </c>
    </row>
    <row r="49">
      <c r="A49" s="34">
        <f>Subsurface_Live_Data!A48</f>
        <v/>
      </c>
      <c r="B49" s="34">
        <f>Subsurface_Live_Data!B48</f>
        <v/>
      </c>
      <c r="C49" s="34">
        <f>Subsurface_Live_Data!A48</f>
        <v/>
      </c>
      <c r="D49" s="34">
        <f>Subsurface_Live_Data!G48</f>
        <v/>
      </c>
      <c r="E49" s="34">
        <f>Subsurface_Live_Data!A48</f>
        <v/>
      </c>
      <c r="F49" s="34">
        <f>Subsurface_Live_Data!J48</f>
        <v/>
      </c>
      <c r="G49" s="34">
        <f>Subsurface_Live_Data!A48</f>
        <v/>
      </c>
      <c r="H49" s="34">
        <f>Subsurface_Live_Data!L48</f>
        <v/>
      </c>
    </row>
    <row r="50">
      <c r="A50" s="34">
        <f>Subsurface_Live_Data!A49</f>
        <v/>
      </c>
      <c r="B50" s="34">
        <f>Subsurface_Live_Data!B49</f>
        <v/>
      </c>
      <c r="C50" s="34">
        <f>Subsurface_Live_Data!A49</f>
        <v/>
      </c>
      <c r="D50" s="34">
        <f>Subsurface_Live_Data!G49</f>
        <v/>
      </c>
      <c r="E50" s="34">
        <f>Subsurface_Live_Data!A49</f>
        <v/>
      </c>
      <c r="F50" s="34">
        <f>Subsurface_Live_Data!J49</f>
        <v/>
      </c>
      <c r="G50" s="34">
        <f>Subsurface_Live_Data!A49</f>
        <v/>
      </c>
      <c r="H50" s="34">
        <f>Subsurface_Live_Data!L49</f>
        <v/>
      </c>
    </row>
    <row r="51">
      <c r="A51" s="34">
        <f>Subsurface_Live_Data!A50</f>
        <v/>
      </c>
      <c r="B51" s="34">
        <f>Subsurface_Live_Data!B50</f>
        <v/>
      </c>
      <c r="C51" s="34">
        <f>Subsurface_Live_Data!A50</f>
        <v/>
      </c>
      <c r="D51" s="34">
        <f>Subsurface_Live_Data!G50</f>
        <v/>
      </c>
      <c r="E51" s="34">
        <f>Subsurface_Live_Data!A50</f>
        <v/>
      </c>
      <c r="F51" s="34">
        <f>Subsurface_Live_Data!J50</f>
        <v/>
      </c>
      <c r="G51" s="34">
        <f>Subsurface_Live_Data!A50</f>
        <v/>
      </c>
      <c r="H51" s="34">
        <f>Subsurface_Live_Data!L50</f>
        <v/>
      </c>
    </row>
    <row r="52">
      <c r="A52" s="34">
        <f>Subsurface_Live_Data!A51</f>
        <v/>
      </c>
      <c r="B52" s="34">
        <f>Subsurface_Live_Data!B51</f>
        <v/>
      </c>
      <c r="C52" s="34">
        <f>Subsurface_Live_Data!A51</f>
        <v/>
      </c>
      <c r="D52" s="34">
        <f>Subsurface_Live_Data!G51</f>
        <v/>
      </c>
      <c r="E52" s="34">
        <f>Subsurface_Live_Data!A51</f>
        <v/>
      </c>
      <c r="F52" s="34">
        <f>Subsurface_Live_Data!J51</f>
        <v/>
      </c>
      <c r="G52" s="34">
        <f>Subsurface_Live_Data!A51</f>
        <v/>
      </c>
      <c r="H52" s="34">
        <f>Subsurface_Live_Data!L51</f>
        <v/>
      </c>
    </row>
    <row r="53">
      <c r="A53" s="34">
        <f>Subsurface_Live_Data!A52</f>
        <v/>
      </c>
      <c r="B53" s="34">
        <f>Subsurface_Live_Data!B52</f>
        <v/>
      </c>
      <c r="C53" s="34">
        <f>Subsurface_Live_Data!A52</f>
        <v/>
      </c>
      <c r="D53" s="34">
        <f>Subsurface_Live_Data!G52</f>
        <v/>
      </c>
      <c r="E53" s="34">
        <f>Subsurface_Live_Data!A52</f>
        <v/>
      </c>
      <c r="F53" s="34">
        <f>Subsurface_Live_Data!J52</f>
        <v/>
      </c>
      <c r="G53" s="34">
        <f>Subsurface_Live_Data!A52</f>
        <v/>
      </c>
      <c r="H53" s="34">
        <f>Subsurface_Live_Data!L52</f>
        <v/>
      </c>
    </row>
    <row r="54">
      <c r="A54" s="34">
        <f>Subsurface_Live_Data!A53</f>
        <v/>
      </c>
      <c r="B54" s="34">
        <f>Subsurface_Live_Data!B53</f>
        <v/>
      </c>
      <c r="C54" s="34">
        <f>Subsurface_Live_Data!A53</f>
        <v/>
      </c>
      <c r="D54" s="34">
        <f>Subsurface_Live_Data!G53</f>
        <v/>
      </c>
      <c r="E54" s="34">
        <f>Subsurface_Live_Data!A53</f>
        <v/>
      </c>
      <c r="F54" s="34">
        <f>Subsurface_Live_Data!J53</f>
        <v/>
      </c>
      <c r="G54" s="34">
        <f>Subsurface_Live_Data!A53</f>
        <v/>
      </c>
      <c r="H54" s="34">
        <f>Subsurface_Live_Data!L53</f>
        <v/>
      </c>
    </row>
    <row r="55">
      <c r="A55" s="34">
        <f>Subsurface_Live_Data!A54</f>
        <v/>
      </c>
      <c r="B55" s="34">
        <f>Subsurface_Live_Data!B54</f>
        <v/>
      </c>
      <c r="C55" s="34">
        <f>Subsurface_Live_Data!A54</f>
        <v/>
      </c>
      <c r="D55" s="34">
        <f>Subsurface_Live_Data!G54</f>
        <v/>
      </c>
      <c r="E55" s="34">
        <f>Subsurface_Live_Data!A54</f>
        <v/>
      </c>
      <c r="F55" s="34">
        <f>Subsurface_Live_Data!J54</f>
        <v/>
      </c>
      <c r="G55" s="34">
        <f>Subsurface_Live_Data!A54</f>
        <v/>
      </c>
      <c r="H55" s="34">
        <f>Subsurface_Live_Data!L54</f>
        <v/>
      </c>
    </row>
    <row r="56">
      <c r="A56" s="34">
        <f>Subsurface_Live_Data!A55</f>
        <v/>
      </c>
      <c r="B56" s="34">
        <f>Subsurface_Live_Data!B55</f>
        <v/>
      </c>
      <c r="C56" s="34">
        <f>Subsurface_Live_Data!A55</f>
        <v/>
      </c>
      <c r="D56" s="34">
        <f>Subsurface_Live_Data!G55</f>
        <v/>
      </c>
      <c r="E56" s="34">
        <f>Subsurface_Live_Data!A55</f>
        <v/>
      </c>
      <c r="F56" s="34">
        <f>Subsurface_Live_Data!J55</f>
        <v/>
      </c>
      <c r="G56" s="34">
        <f>Subsurface_Live_Data!A55</f>
        <v/>
      </c>
      <c r="H56" s="34">
        <f>Subsurface_Live_Data!L55</f>
        <v/>
      </c>
    </row>
    <row r="57">
      <c r="A57" s="34">
        <f>Subsurface_Live_Data!A56</f>
        <v/>
      </c>
      <c r="B57" s="34">
        <f>Subsurface_Live_Data!B56</f>
        <v/>
      </c>
      <c r="C57" s="34">
        <f>Subsurface_Live_Data!A56</f>
        <v/>
      </c>
      <c r="D57" s="34">
        <f>Subsurface_Live_Data!G56</f>
        <v/>
      </c>
      <c r="E57" s="34">
        <f>Subsurface_Live_Data!A56</f>
        <v/>
      </c>
      <c r="F57" s="34">
        <f>Subsurface_Live_Data!J56</f>
        <v/>
      </c>
      <c r="G57" s="34">
        <f>Subsurface_Live_Data!A56</f>
        <v/>
      </c>
      <c r="H57" s="34">
        <f>Subsurface_Live_Data!L56</f>
        <v/>
      </c>
    </row>
    <row r="58">
      <c r="A58" s="34">
        <f>Subsurface_Live_Data!A57</f>
        <v/>
      </c>
      <c r="B58" s="34">
        <f>Subsurface_Live_Data!B57</f>
        <v/>
      </c>
      <c r="C58" s="34">
        <f>Subsurface_Live_Data!A57</f>
        <v/>
      </c>
      <c r="D58" s="34">
        <f>Subsurface_Live_Data!G57</f>
        <v/>
      </c>
      <c r="E58" s="34">
        <f>Subsurface_Live_Data!A57</f>
        <v/>
      </c>
      <c r="F58" s="34">
        <f>Subsurface_Live_Data!J57</f>
        <v/>
      </c>
      <c r="G58" s="34">
        <f>Subsurface_Live_Data!A57</f>
        <v/>
      </c>
      <c r="H58" s="34">
        <f>Subsurface_Live_Data!L57</f>
        <v/>
      </c>
    </row>
    <row r="59">
      <c r="A59" s="34">
        <f>Subsurface_Live_Data!A58</f>
        <v/>
      </c>
      <c r="B59" s="34">
        <f>Subsurface_Live_Data!B58</f>
        <v/>
      </c>
      <c r="C59" s="34">
        <f>Subsurface_Live_Data!A58</f>
        <v/>
      </c>
      <c r="D59" s="34">
        <f>Subsurface_Live_Data!G58</f>
        <v/>
      </c>
      <c r="E59" s="34">
        <f>Subsurface_Live_Data!A58</f>
        <v/>
      </c>
      <c r="F59" s="34">
        <f>Subsurface_Live_Data!J58</f>
        <v/>
      </c>
      <c r="G59" s="34">
        <f>Subsurface_Live_Data!A58</f>
        <v/>
      </c>
      <c r="H59" s="34">
        <f>Subsurface_Live_Data!L58</f>
        <v/>
      </c>
    </row>
    <row r="60">
      <c r="A60" s="34">
        <f>Subsurface_Live_Data!A59</f>
        <v/>
      </c>
      <c r="B60" s="34">
        <f>Subsurface_Live_Data!B59</f>
        <v/>
      </c>
      <c r="C60" s="34">
        <f>Subsurface_Live_Data!A59</f>
        <v/>
      </c>
      <c r="D60" s="34">
        <f>Subsurface_Live_Data!G59</f>
        <v/>
      </c>
      <c r="E60" s="34">
        <f>Subsurface_Live_Data!A59</f>
        <v/>
      </c>
      <c r="F60" s="34">
        <f>Subsurface_Live_Data!J59</f>
        <v/>
      </c>
      <c r="G60" s="34">
        <f>Subsurface_Live_Data!A59</f>
        <v/>
      </c>
      <c r="H60" s="34">
        <f>Subsurface_Live_Data!L59</f>
        <v/>
      </c>
    </row>
    <row r="61">
      <c r="A61" s="34">
        <f>Subsurface_Live_Data!A60</f>
        <v/>
      </c>
      <c r="B61" s="34">
        <f>Subsurface_Live_Data!B60</f>
        <v/>
      </c>
      <c r="C61" s="34">
        <f>Subsurface_Live_Data!A60</f>
        <v/>
      </c>
      <c r="D61" s="34">
        <f>Subsurface_Live_Data!G60</f>
        <v/>
      </c>
      <c r="E61" s="34">
        <f>Subsurface_Live_Data!A60</f>
        <v/>
      </c>
      <c r="F61" s="34">
        <f>Subsurface_Live_Data!J60</f>
        <v/>
      </c>
      <c r="G61" s="34">
        <f>Subsurface_Live_Data!A60</f>
        <v/>
      </c>
      <c r="H61" s="34">
        <f>Subsurface_Live_Data!L60</f>
        <v/>
      </c>
    </row>
    <row r="62">
      <c r="A62" s="34">
        <f>Subsurface_Live_Data!A61</f>
        <v/>
      </c>
      <c r="B62" s="34">
        <f>Subsurface_Live_Data!B61</f>
        <v/>
      </c>
      <c r="C62" s="34">
        <f>Subsurface_Live_Data!A61</f>
        <v/>
      </c>
      <c r="D62" s="34">
        <f>Subsurface_Live_Data!G61</f>
        <v/>
      </c>
      <c r="E62" s="34">
        <f>Subsurface_Live_Data!A61</f>
        <v/>
      </c>
      <c r="F62" s="34">
        <f>Subsurface_Live_Data!J61</f>
        <v/>
      </c>
      <c r="G62" s="34">
        <f>Subsurface_Live_Data!A61</f>
        <v/>
      </c>
      <c r="H62" s="34">
        <f>Subsurface_Live_Data!L61</f>
        <v/>
      </c>
    </row>
    <row r="63">
      <c r="A63" s="34">
        <f>Subsurface_Live_Data!A62</f>
        <v/>
      </c>
      <c r="B63" s="34">
        <f>Subsurface_Live_Data!B62</f>
        <v/>
      </c>
      <c r="C63" s="34">
        <f>Subsurface_Live_Data!A62</f>
        <v/>
      </c>
      <c r="D63" s="34">
        <f>Subsurface_Live_Data!G62</f>
        <v/>
      </c>
      <c r="E63" s="34">
        <f>Subsurface_Live_Data!A62</f>
        <v/>
      </c>
      <c r="F63" s="34">
        <f>Subsurface_Live_Data!J62</f>
        <v/>
      </c>
      <c r="G63" s="34">
        <f>Subsurface_Live_Data!A62</f>
        <v/>
      </c>
      <c r="H63" s="34">
        <f>Subsurface_Live_Data!L62</f>
        <v/>
      </c>
    </row>
    <row r="64">
      <c r="A64" s="34">
        <f>Subsurface_Live_Data!A63</f>
        <v/>
      </c>
      <c r="B64" s="34">
        <f>Subsurface_Live_Data!B63</f>
        <v/>
      </c>
      <c r="C64" s="34">
        <f>Subsurface_Live_Data!A63</f>
        <v/>
      </c>
      <c r="D64" s="34">
        <f>Subsurface_Live_Data!G63</f>
        <v/>
      </c>
      <c r="E64" s="34">
        <f>Subsurface_Live_Data!A63</f>
        <v/>
      </c>
      <c r="F64" s="34">
        <f>Subsurface_Live_Data!J63</f>
        <v/>
      </c>
      <c r="G64" s="34">
        <f>Subsurface_Live_Data!A63</f>
        <v/>
      </c>
      <c r="H64" s="34">
        <f>Subsurface_Live_Data!L63</f>
        <v/>
      </c>
    </row>
    <row r="65">
      <c r="A65" s="34">
        <f>Subsurface_Live_Data!A64</f>
        <v/>
      </c>
      <c r="B65" s="34">
        <f>Subsurface_Live_Data!B64</f>
        <v/>
      </c>
      <c r="C65" s="34">
        <f>Subsurface_Live_Data!A64</f>
        <v/>
      </c>
      <c r="D65" s="34">
        <f>Subsurface_Live_Data!G64</f>
        <v/>
      </c>
      <c r="E65" s="34">
        <f>Subsurface_Live_Data!A64</f>
        <v/>
      </c>
      <c r="F65" s="34">
        <f>Subsurface_Live_Data!J64</f>
        <v/>
      </c>
      <c r="G65" s="34">
        <f>Subsurface_Live_Data!A64</f>
        <v/>
      </c>
      <c r="H65" s="34">
        <f>Subsurface_Live_Data!L64</f>
        <v/>
      </c>
    </row>
    <row r="66">
      <c r="A66" s="34">
        <f>Subsurface_Live_Data!A65</f>
        <v/>
      </c>
      <c r="B66" s="34">
        <f>Subsurface_Live_Data!B65</f>
        <v/>
      </c>
      <c r="C66" s="34">
        <f>Subsurface_Live_Data!A65</f>
        <v/>
      </c>
      <c r="D66" s="34">
        <f>Subsurface_Live_Data!G65</f>
        <v/>
      </c>
      <c r="E66" s="34">
        <f>Subsurface_Live_Data!A65</f>
        <v/>
      </c>
      <c r="F66" s="34">
        <f>Subsurface_Live_Data!J65</f>
        <v/>
      </c>
      <c r="G66" s="34">
        <f>Subsurface_Live_Data!A65</f>
        <v/>
      </c>
      <c r="H66" s="34">
        <f>Subsurface_Live_Data!L65</f>
        <v/>
      </c>
    </row>
    <row r="67">
      <c r="A67" s="34">
        <f>Subsurface_Live_Data!A66</f>
        <v/>
      </c>
      <c r="B67" s="34">
        <f>Subsurface_Live_Data!B66</f>
        <v/>
      </c>
      <c r="C67" s="34">
        <f>Subsurface_Live_Data!A66</f>
        <v/>
      </c>
      <c r="D67" s="34">
        <f>Subsurface_Live_Data!G66</f>
        <v/>
      </c>
      <c r="E67" s="34">
        <f>Subsurface_Live_Data!A66</f>
        <v/>
      </c>
      <c r="F67" s="34">
        <f>Subsurface_Live_Data!J66</f>
        <v/>
      </c>
      <c r="G67" s="34">
        <f>Subsurface_Live_Data!A66</f>
        <v/>
      </c>
      <c r="H67" s="34">
        <f>Subsurface_Live_Data!L66</f>
        <v/>
      </c>
    </row>
    <row r="68">
      <c r="A68" s="34">
        <f>Subsurface_Live_Data!A67</f>
        <v/>
      </c>
      <c r="B68" s="34">
        <f>Subsurface_Live_Data!B67</f>
        <v/>
      </c>
      <c r="C68" s="34">
        <f>Subsurface_Live_Data!A67</f>
        <v/>
      </c>
      <c r="D68" s="34">
        <f>Subsurface_Live_Data!G67</f>
        <v/>
      </c>
      <c r="E68" s="34">
        <f>Subsurface_Live_Data!A67</f>
        <v/>
      </c>
      <c r="F68" s="34">
        <f>Subsurface_Live_Data!J67</f>
        <v/>
      </c>
      <c r="G68" s="34">
        <f>Subsurface_Live_Data!A67</f>
        <v/>
      </c>
      <c r="H68" s="34">
        <f>Subsurface_Live_Data!L67</f>
        <v/>
      </c>
    </row>
    <row r="69">
      <c r="A69" s="34">
        <f>Subsurface_Live_Data!A68</f>
        <v/>
      </c>
      <c r="B69" s="34">
        <f>Subsurface_Live_Data!B68</f>
        <v/>
      </c>
      <c r="C69" s="34">
        <f>Subsurface_Live_Data!A68</f>
        <v/>
      </c>
      <c r="D69" s="34">
        <f>Subsurface_Live_Data!G68</f>
        <v/>
      </c>
      <c r="E69" s="34">
        <f>Subsurface_Live_Data!A68</f>
        <v/>
      </c>
      <c r="F69" s="34">
        <f>Subsurface_Live_Data!J68</f>
        <v/>
      </c>
      <c r="G69" s="34">
        <f>Subsurface_Live_Data!A68</f>
        <v/>
      </c>
      <c r="H69" s="34">
        <f>Subsurface_Live_Data!L68</f>
        <v/>
      </c>
    </row>
    <row r="70">
      <c r="A70" s="34">
        <f>Subsurface_Live_Data!A69</f>
        <v/>
      </c>
      <c r="B70" s="34">
        <f>Subsurface_Live_Data!B69</f>
        <v/>
      </c>
      <c r="C70" s="34">
        <f>Subsurface_Live_Data!A69</f>
        <v/>
      </c>
      <c r="D70" s="34">
        <f>Subsurface_Live_Data!G69</f>
        <v/>
      </c>
      <c r="E70" s="34">
        <f>Subsurface_Live_Data!A69</f>
        <v/>
      </c>
      <c r="F70" s="34">
        <f>Subsurface_Live_Data!J69</f>
        <v/>
      </c>
      <c r="G70" s="34">
        <f>Subsurface_Live_Data!A69</f>
        <v/>
      </c>
      <c r="H70" s="34">
        <f>Subsurface_Live_Data!L69</f>
        <v/>
      </c>
    </row>
    <row r="71">
      <c r="A71" s="34">
        <f>Subsurface_Live_Data!A70</f>
        <v/>
      </c>
      <c r="B71" s="34">
        <f>Subsurface_Live_Data!B70</f>
        <v/>
      </c>
      <c r="C71" s="34">
        <f>Subsurface_Live_Data!A70</f>
        <v/>
      </c>
      <c r="D71" s="34">
        <f>Subsurface_Live_Data!G70</f>
        <v/>
      </c>
      <c r="E71" s="34">
        <f>Subsurface_Live_Data!A70</f>
        <v/>
      </c>
      <c r="F71" s="34">
        <f>Subsurface_Live_Data!J70</f>
        <v/>
      </c>
      <c r="G71" s="34">
        <f>Subsurface_Live_Data!A70</f>
        <v/>
      </c>
      <c r="H71" s="34">
        <f>Subsurface_Live_Data!L70</f>
        <v/>
      </c>
    </row>
    <row r="72">
      <c r="A72" s="34">
        <f>Subsurface_Live_Data!A71</f>
        <v/>
      </c>
      <c r="B72" s="34">
        <f>Subsurface_Live_Data!B71</f>
        <v/>
      </c>
      <c r="C72" s="34">
        <f>Subsurface_Live_Data!A71</f>
        <v/>
      </c>
      <c r="D72" s="34">
        <f>Subsurface_Live_Data!G71</f>
        <v/>
      </c>
      <c r="E72" s="34">
        <f>Subsurface_Live_Data!A71</f>
        <v/>
      </c>
      <c r="F72" s="34">
        <f>Subsurface_Live_Data!J71</f>
        <v/>
      </c>
      <c r="G72" s="34">
        <f>Subsurface_Live_Data!A71</f>
        <v/>
      </c>
      <c r="H72" s="34">
        <f>Subsurface_Live_Data!L71</f>
        <v/>
      </c>
    </row>
    <row r="73">
      <c r="A73" s="34">
        <f>Subsurface_Live_Data!A72</f>
        <v/>
      </c>
      <c r="B73" s="34">
        <f>Subsurface_Live_Data!B72</f>
        <v/>
      </c>
      <c r="C73" s="34">
        <f>Subsurface_Live_Data!A72</f>
        <v/>
      </c>
      <c r="D73" s="34">
        <f>Subsurface_Live_Data!G72</f>
        <v/>
      </c>
      <c r="E73" s="34">
        <f>Subsurface_Live_Data!A72</f>
        <v/>
      </c>
      <c r="F73" s="34">
        <f>Subsurface_Live_Data!J72</f>
        <v/>
      </c>
      <c r="G73" s="34">
        <f>Subsurface_Live_Data!A72</f>
        <v/>
      </c>
      <c r="H73" s="34">
        <f>Subsurface_Live_Data!L72</f>
        <v/>
      </c>
    </row>
    <row r="74">
      <c r="A74" s="34">
        <f>Subsurface_Live_Data!A73</f>
        <v/>
      </c>
      <c r="B74" s="34">
        <f>Subsurface_Live_Data!B73</f>
        <v/>
      </c>
      <c r="C74" s="34">
        <f>Subsurface_Live_Data!A73</f>
        <v/>
      </c>
      <c r="D74" s="34">
        <f>Subsurface_Live_Data!G73</f>
        <v/>
      </c>
      <c r="E74" s="34">
        <f>Subsurface_Live_Data!A73</f>
        <v/>
      </c>
      <c r="F74" s="34">
        <f>Subsurface_Live_Data!J73</f>
        <v/>
      </c>
      <c r="G74" s="34">
        <f>Subsurface_Live_Data!A73</f>
        <v/>
      </c>
      <c r="H74" s="34">
        <f>Subsurface_Live_Data!L73</f>
        <v/>
      </c>
    </row>
    <row r="75">
      <c r="A75" s="34">
        <f>Subsurface_Live_Data!A74</f>
        <v/>
      </c>
      <c r="B75" s="34">
        <f>Subsurface_Live_Data!B74</f>
        <v/>
      </c>
      <c r="C75" s="34">
        <f>Subsurface_Live_Data!A74</f>
        <v/>
      </c>
      <c r="D75" s="34">
        <f>Subsurface_Live_Data!G74</f>
        <v/>
      </c>
      <c r="E75" s="34">
        <f>Subsurface_Live_Data!A74</f>
        <v/>
      </c>
      <c r="F75" s="34">
        <f>Subsurface_Live_Data!J74</f>
        <v/>
      </c>
      <c r="G75" s="34">
        <f>Subsurface_Live_Data!A74</f>
        <v/>
      </c>
      <c r="H75" s="34">
        <f>Subsurface_Live_Data!L74</f>
        <v/>
      </c>
    </row>
    <row r="76">
      <c r="A76" s="34">
        <f>Subsurface_Live_Data!A75</f>
        <v/>
      </c>
      <c r="B76" s="34">
        <f>Subsurface_Live_Data!B75</f>
        <v/>
      </c>
      <c r="C76" s="34">
        <f>Subsurface_Live_Data!A75</f>
        <v/>
      </c>
      <c r="D76" s="34">
        <f>Subsurface_Live_Data!G75</f>
        <v/>
      </c>
      <c r="E76" s="34">
        <f>Subsurface_Live_Data!A75</f>
        <v/>
      </c>
      <c r="F76" s="34">
        <f>Subsurface_Live_Data!J75</f>
        <v/>
      </c>
      <c r="G76" s="34">
        <f>Subsurface_Live_Data!A75</f>
        <v/>
      </c>
      <c r="H76" s="34">
        <f>Subsurface_Live_Data!L75</f>
        <v/>
      </c>
    </row>
    <row r="77">
      <c r="A77" s="34">
        <f>Subsurface_Live_Data!A76</f>
        <v/>
      </c>
      <c r="B77" s="34">
        <f>Subsurface_Live_Data!B76</f>
        <v/>
      </c>
      <c r="C77" s="34">
        <f>Subsurface_Live_Data!A76</f>
        <v/>
      </c>
      <c r="D77" s="34">
        <f>Subsurface_Live_Data!G76</f>
        <v/>
      </c>
      <c r="E77" s="34">
        <f>Subsurface_Live_Data!A76</f>
        <v/>
      </c>
      <c r="F77" s="34">
        <f>Subsurface_Live_Data!J76</f>
        <v/>
      </c>
      <c r="G77" s="34">
        <f>Subsurface_Live_Data!A76</f>
        <v/>
      </c>
      <c r="H77" s="34">
        <f>Subsurface_Live_Data!L76</f>
        <v/>
      </c>
    </row>
    <row r="78">
      <c r="A78" s="34">
        <f>Subsurface_Live_Data!A77</f>
        <v/>
      </c>
      <c r="B78" s="34">
        <f>Subsurface_Live_Data!B77</f>
        <v/>
      </c>
      <c r="C78" s="34">
        <f>Subsurface_Live_Data!A77</f>
        <v/>
      </c>
      <c r="D78" s="34">
        <f>Subsurface_Live_Data!G77</f>
        <v/>
      </c>
      <c r="E78" s="34">
        <f>Subsurface_Live_Data!A77</f>
        <v/>
      </c>
      <c r="F78" s="34">
        <f>Subsurface_Live_Data!J77</f>
        <v/>
      </c>
      <c r="G78" s="34">
        <f>Subsurface_Live_Data!A77</f>
        <v/>
      </c>
      <c r="H78" s="34">
        <f>Subsurface_Live_Data!L77</f>
        <v/>
      </c>
    </row>
    <row r="79">
      <c r="A79" s="34">
        <f>Subsurface_Live_Data!A78</f>
        <v/>
      </c>
      <c r="B79" s="34">
        <f>Subsurface_Live_Data!B78</f>
        <v/>
      </c>
      <c r="C79" s="34">
        <f>Subsurface_Live_Data!A78</f>
        <v/>
      </c>
      <c r="D79" s="34">
        <f>Subsurface_Live_Data!G78</f>
        <v/>
      </c>
      <c r="E79" s="34">
        <f>Subsurface_Live_Data!A78</f>
        <v/>
      </c>
      <c r="F79" s="34">
        <f>Subsurface_Live_Data!J78</f>
        <v/>
      </c>
      <c r="G79" s="34">
        <f>Subsurface_Live_Data!A78</f>
        <v/>
      </c>
      <c r="H79" s="34">
        <f>Subsurface_Live_Data!L78</f>
        <v/>
      </c>
    </row>
    <row r="80">
      <c r="A80" s="34">
        <f>Subsurface_Live_Data!A79</f>
        <v/>
      </c>
      <c r="B80" s="34">
        <f>Subsurface_Live_Data!B79</f>
        <v/>
      </c>
      <c r="C80" s="34">
        <f>Subsurface_Live_Data!A79</f>
        <v/>
      </c>
      <c r="D80" s="34">
        <f>Subsurface_Live_Data!G79</f>
        <v/>
      </c>
      <c r="E80" s="34">
        <f>Subsurface_Live_Data!A79</f>
        <v/>
      </c>
      <c r="F80" s="34">
        <f>Subsurface_Live_Data!J79</f>
        <v/>
      </c>
      <c r="G80" s="34">
        <f>Subsurface_Live_Data!A79</f>
        <v/>
      </c>
      <c r="H80" s="34">
        <f>Subsurface_Live_Data!L79</f>
        <v/>
      </c>
    </row>
    <row r="81">
      <c r="A81" s="34">
        <f>Subsurface_Live_Data!A80</f>
        <v/>
      </c>
      <c r="B81" s="34">
        <f>Subsurface_Live_Data!B80</f>
        <v/>
      </c>
      <c r="C81" s="34">
        <f>Subsurface_Live_Data!A80</f>
        <v/>
      </c>
      <c r="D81" s="34">
        <f>Subsurface_Live_Data!G80</f>
        <v/>
      </c>
      <c r="E81" s="34">
        <f>Subsurface_Live_Data!A80</f>
        <v/>
      </c>
      <c r="F81" s="34">
        <f>Subsurface_Live_Data!J80</f>
        <v/>
      </c>
      <c r="G81" s="34">
        <f>Subsurface_Live_Data!A80</f>
        <v/>
      </c>
      <c r="H81" s="34">
        <f>Subsurface_Live_Data!L80</f>
        <v/>
      </c>
    </row>
    <row r="82">
      <c r="A82" s="34">
        <f>Subsurface_Live_Data!A81</f>
        <v/>
      </c>
      <c r="B82" s="34">
        <f>Subsurface_Live_Data!B81</f>
        <v/>
      </c>
      <c r="C82" s="34">
        <f>Subsurface_Live_Data!A81</f>
        <v/>
      </c>
      <c r="D82" s="34">
        <f>Subsurface_Live_Data!G81</f>
        <v/>
      </c>
      <c r="E82" s="34">
        <f>Subsurface_Live_Data!A81</f>
        <v/>
      </c>
      <c r="F82" s="34">
        <f>Subsurface_Live_Data!J81</f>
        <v/>
      </c>
      <c r="G82" s="34">
        <f>Subsurface_Live_Data!A81</f>
        <v/>
      </c>
      <c r="H82" s="34">
        <f>Subsurface_Live_Data!L81</f>
        <v/>
      </c>
    </row>
    <row r="83">
      <c r="A83" s="34">
        <f>Subsurface_Live_Data!A82</f>
        <v/>
      </c>
      <c r="B83" s="34">
        <f>Subsurface_Live_Data!B82</f>
        <v/>
      </c>
      <c r="C83" s="34">
        <f>Subsurface_Live_Data!A82</f>
        <v/>
      </c>
      <c r="D83" s="34">
        <f>Subsurface_Live_Data!G82</f>
        <v/>
      </c>
      <c r="E83" s="34">
        <f>Subsurface_Live_Data!A82</f>
        <v/>
      </c>
      <c r="F83" s="34">
        <f>Subsurface_Live_Data!J82</f>
        <v/>
      </c>
      <c r="G83" s="34">
        <f>Subsurface_Live_Data!A82</f>
        <v/>
      </c>
      <c r="H83" s="34">
        <f>Subsurface_Live_Data!L82</f>
        <v/>
      </c>
    </row>
    <row r="84">
      <c r="A84" s="34">
        <f>Subsurface_Live_Data!A83</f>
        <v/>
      </c>
      <c r="B84" s="34">
        <f>Subsurface_Live_Data!B83</f>
        <v/>
      </c>
      <c r="C84" s="34">
        <f>Subsurface_Live_Data!A83</f>
        <v/>
      </c>
      <c r="D84" s="34">
        <f>Subsurface_Live_Data!G83</f>
        <v/>
      </c>
      <c r="E84" s="34">
        <f>Subsurface_Live_Data!A83</f>
        <v/>
      </c>
      <c r="F84" s="34">
        <f>Subsurface_Live_Data!J83</f>
        <v/>
      </c>
      <c r="G84" s="34">
        <f>Subsurface_Live_Data!A83</f>
        <v/>
      </c>
      <c r="H84" s="34">
        <f>Subsurface_Live_Data!L83</f>
        <v/>
      </c>
    </row>
    <row r="85">
      <c r="A85" s="34">
        <f>Subsurface_Live_Data!A84</f>
        <v/>
      </c>
      <c r="B85" s="34">
        <f>Subsurface_Live_Data!B84</f>
        <v/>
      </c>
      <c r="C85" s="34">
        <f>Subsurface_Live_Data!A84</f>
        <v/>
      </c>
      <c r="D85" s="34">
        <f>Subsurface_Live_Data!G84</f>
        <v/>
      </c>
      <c r="E85" s="34">
        <f>Subsurface_Live_Data!A84</f>
        <v/>
      </c>
      <c r="F85" s="34">
        <f>Subsurface_Live_Data!J84</f>
        <v/>
      </c>
      <c r="G85" s="34">
        <f>Subsurface_Live_Data!A84</f>
        <v/>
      </c>
      <c r="H85" s="34">
        <f>Subsurface_Live_Data!L84</f>
        <v/>
      </c>
    </row>
    <row r="86">
      <c r="A86" s="34">
        <f>Subsurface_Live_Data!A85</f>
        <v/>
      </c>
      <c r="B86" s="34">
        <f>Subsurface_Live_Data!B85</f>
        <v/>
      </c>
      <c r="C86" s="34">
        <f>Subsurface_Live_Data!A85</f>
        <v/>
      </c>
      <c r="D86" s="34">
        <f>Subsurface_Live_Data!G85</f>
        <v/>
      </c>
      <c r="E86" s="34">
        <f>Subsurface_Live_Data!A85</f>
        <v/>
      </c>
      <c r="F86" s="34">
        <f>Subsurface_Live_Data!J85</f>
        <v/>
      </c>
      <c r="G86" s="34">
        <f>Subsurface_Live_Data!A85</f>
        <v/>
      </c>
      <c r="H86" s="34">
        <f>Subsurface_Live_Data!L85</f>
        <v/>
      </c>
    </row>
    <row r="87">
      <c r="A87" s="34">
        <f>Subsurface_Live_Data!A86</f>
        <v/>
      </c>
      <c r="B87" s="34">
        <f>Subsurface_Live_Data!B86</f>
        <v/>
      </c>
      <c r="C87" s="34">
        <f>Subsurface_Live_Data!A86</f>
        <v/>
      </c>
      <c r="D87" s="34">
        <f>Subsurface_Live_Data!G86</f>
        <v/>
      </c>
      <c r="E87" s="34">
        <f>Subsurface_Live_Data!A86</f>
        <v/>
      </c>
      <c r="F87" s="34">
        <f>Subsurface_Live_Data!J86</f>
        <v/>
      </c>
      <c r="G87" s="34">
        <f>Subsurface_Live_Data!A86</f>
        <v/>
      </c>
      <c r="H87" s="34">
        <f>Subsurface_Live_Data!L86</f>
        <v/>
      </c>
    </row>
    <row r="88">
      <c r="A88" s="34">
        <f>Subsurface_Live_Data!A87</f>
        <v/>
      </c>
      <c r="B88" s="34">
        <f>Subsurface_Live_Data!B87</f>
        <v/>
      </c>
      <c r="C88" s="34">
        <f>Subsurface_Live_Data!A87</f>
        <v/>
      </c>
      <c r="D88" s="34">
        <f>Subsurface_Live_Data!G87</f>
        <v/>
      </c>
      <c r="E88" s="34">
        <f>Subsurface_Live_Data!A87</f>
        <v/>
      </c>
      <c r="F88" s="34">
        <f>Subsurface_Live_Data!J87</f>
        <v/>
      </c>
      <c r="G88" s="34">
        <f>Subsurface_Live_Data!A87</f>
        <v/>
      </c>
      <c r="H88" s="34">
        <f>Subsurface_Live_Data!L87</f>
        <v/>
      </c>
    </row>
    <row r="89">
      <c r="A89" s="34">
        <f>Subsurface_Live_Data!A88</f>
        <v/>
      </c>
      <c r="B89" s="34">
        <f>Subsurface_Live_Data!B88</f>
        <v/>
      </c>
      <c r="C89" s="34">
        <f>Subsurface_Live_Data!A88</f>
        <v/>
      </c>
      <c r="D89" s="34">
        <f>Subsurface_Live_Data!G88</f>
        <v/>
      </c>
      <c r="E89" s="34">
        <f>Subsurface_Live_Data!A88</f>
        <v/>
      </c>
      <c r="F89" s="34">
        <f>Subsurface_Live_Data!J88</f>
        <v/>
      </c>
      <c r="G89" s="34">
        <f>Subsurface_Live_Data!A88</f>
        <v/>
      </c>
      <c r="H89" s="34">
        <f>Subsurface_Live_Data!L88</f>
        <v/>
      </c>
    </row>
    <row r="90">
      <c r="A90" s="34">
        <f>Subsurface_Live_Data!A89</f>
        <v/>
      </c>
      <c r="B90" s="34">
        <f>Subsurface_Live_Data!B89</f>
        <v/>
      </c>
      <c r="C90" s="34">
        <f>Subsurface_Live_Data!A89</f>
        <v/>
      </c>
      <c r="D90" s="34">
        <f>Subsurface_Live_Data!G89</f>
        <v/>
      </c>
      <c r="E90" s="34">
        <f>Subsurface_Live_Data!A89</f>
        <v/>
      </c>
      <c r="F90" s="34">
        <f>Subsurface_Live_Data!J89</f>
        <v/>
      </c>
      <c r="G90" s="34">
        <f>Subsurface_Live_Data!A89</f>
        <v/>
      </c>
      <c r="H90" s="34">
        <f>Subsurface_Live_Data!L89</f>
        <v/>
      </c>
    </row>
    <row r="91">
      <c r="A91" s="34">
        <f>Subsurface_Live_Data!A90</f>
        <v/>
      </c>
      <c r="B91" s="34">
        <f>Subsurface_Live_Data!B90</f>
        <v/>
      </c>
      <c r="C91" s="34">
        <f>Subsurface_Live_Data!A90</f>
        <v/>
      </c>
      <c r="D91" s="34">
        <f>Subsurface_Live_Data!G90</f>
        <v/>
      </c>
      <c r="E91" s="34">
        <f>Subsurface_Live_Data!A90</f>
        <v/>
      </c>
      <c r="F91" s="34">
        <f>Subsurface_Live_Data!J90</f>
        <v/>
      </c>
      <c r="G91" s="34">
        <f>Subsurface_Live_Data!A90</f>
        <v/>
      </c>
      <c r="H91" s="34">
        <f>Subsurface_Live_Data!L90</f>
        <v/>
      </c>
    </row>
    <row r="92">
      <c r="A92" s="34">
        <f>Subsurface_Live_Data!A91</f>
        <v/>
      </c>
      <c r="B92" s="34">
        <f>Subsurface_Live_Data!B91</f>
        <v/>
      </c>
      <c r="C92" s="34">
        <f>Subsurface_Live_Data!A91</f>
        <v/>
      </c>
      <c r="D92" s="34">
        <f>Subsurface_Live_Data!G91</f>
        <v/>
      </c>
      <c r="E92" s="34">
        <f>Subsurface_Live_Data!A91</f>
        <v/>
      </c>
      <c r="F92" s="34">
        <f>Subsurface_Live_Data!J91</f>
        <v/>
      </c>
      <c r="G92" s="34">
        <f>Subsurface_Live_Data!A91</f>
        <v/>
      </c>
      <c r="H92" s="34">
        <f>Subsurface_Live_Data!L91</f>
        <v/>
      </c>
    </row>
    <row r="93">
      <c r="A93" s="34">
        <f>Subsurface_Live_Data!A92</f>
        <v/>
      </c>
      <c r="B93" s="34">
        <f>Subsurface_Live_Data!B92</f>
        <v/>
      </c>
      <c r="C93" s="34">
        <f>Subsurface_Live_Data!A92</f>
        <v/>
      </c>
      <c r="D93" s="34">
        <f>Subsurface_Live_Data!G92</f>
        <v/>
      </c>
      <c r="E93" s="34">
        <f>Subsurface_Live_Data!A92</f>
        <v/>
      </c>
      <c r="F93" s="34">
        <f>Subsurface_Live_Data!J92</f>
        <v/>
      </c>
      <c r="G93" s="34">
        <f>Subsurface_Live_Data!A92</f>
        <v/>
      </c>
      <c r="H93" s="34">
        <f>Subsurface_Live_Data!L92</f>
        <v/>
      </c>
    </row>
    <row r="94">
      <c r="A94" s="34">
        <f>Subsurface_Live_Data!A93</f>
        <v/>
      </c>
      <c r="B94" s="34">
        <f>Subsurface_Live_Data!B93</f>
        <v/>
      </c>
      <c r="C94" s="34">
        <f>Subsurface_Live_Data!A93</f>
        <v/>
      </c>
      <c r="D94" s="34">
        <f>Subsurface_Live_Data!G93</f>
        <v/>
      </c>
      <c r="E94" s="34">
        <f>Subsurface_Live_Data!A93</f>
        <v/>
      </c>
      <c r="F94" s="34">
        <f>Subsurface_Live_Data!J93</f>
        <v/>
      </c>
      <c r="G94" s="34">
        <f>Subsurface_Live_Data!A93</f>
        <v/>
      </c>
      <c r="H94" s="34">
        <f>Subsurface_Live_Data!L93</f>
        <v/>
      </c>
    </row>
    <row r="95">
      <c r="A95" s="34">
        <f>Subsurface_Live_Data!A94</f>
        <v/>
      </c>
      <c r="B95" s="34">
        <f>Subsurface_Live_Data!B94</f>
        <v/>
      </c>
      <c r="C95" s="34">
        <f>Subsurface_Live_Data!A94</f>
        <v/>
      </c>
      <c r="D95" s="34">
        <f>Subsurface_Live_Data!G94</f>
        <v/>
      </c>
      <c r="E95" s="34">
        <f>Subsurface_Live_Data!A94</f>
        <v/>
      </c>
      <c r="F95" s="34">
        <f>Subsurface_Live_Data!J94</f>
        <v/>
      </c>
      <c r="G95" s="34">
        <f>Subsurface_Live_Data!A94</f>
        <v/>
      </c>
      <c r="H95" s="34">
        <f>Subsurface_Live_Data!L94</f>
        <v/>
      </c>
    </row>
    <row r="96">
      <c r="A96" s="34">
        <f>Subsurface_Live_Data!A95</f>
        <v/>
      </c>
      <c r="B96" s="34">
        <f>Subsurface_Live_Data!B95</f>
        <v/>
      </c>
      <c r="C96" s="34">
        <f>Subsurface_Live_Data!A95</f>
        <v/>
      </c>
      <c r="D96" s="34">
        <f>Subsurface_Live_Data!G95</f>
        <v/>
      </c>
      <c r="E96" s="34">
        <f>Subsurface_Live_Data!A95</f>
        <v/>
      </c>
      <c r="F96" s="34">
        <f>Subsurface_Live_Data!J95</f>
        <v/>
      </c>
      <c r="G96" s="34">
        <f>Subsurface_Live_Data!A95</f>
        <v/>
      </c>
      <c r="H96" s="34">
        <f>Subsurface_Live_Data!L95</f>
        <v/>
      </c>
    </row>
    <row r="97">
      <c r="A97" s="34">
        <f>Subsurface_Live_Data!A96</f>
        <v/>
      </c>
      <c r="B97" s="34">
        <f>Subsurface_Live_Data!B96</f>
        <v/>
      </c>
      <c r="C97" s="34">
        <f>Subsurface_Live_Data!A96</f>
        <v/>
      </c>
      <c r="D97" s="34">
        <f>Subsurface_Live_Data!G96</f>
        <v/>
      </c>
      <c r="E97" s="34">
        <f>Subsurface_Live_Data!A96</f>
        <v/>
      </c>
      <c r="F97" s="34">
        <f>Subsurface_Live_Data!J96</f>
        <v/>
      </c>
      <c r="G97" s="34">
        <f>Subsurface_Live_Data!A96</f>
        <v/>
      </c>
      <c r="H97" s="34">
        <f>Subsurface_Live_Data!L96</f>
        <v/>
      </c>
    </row>
    <row r="98">
      <c r="A98" s="34">
        <f>Subsurface_Live_Data!A97</f>
        <v/>
      </c>
      <c r="B98" s="34">
        <f>Subsurface_Live_Data!B97</f>
        <v/>
      </c>
      <c r="C98" s="34">
        <f>Subsurface_Live_Data!A97</f>
        <v/>
      </c>
      <c r="D98" s="34">
        <f>Subsurface_Live_Data!G97</f>
        <v/>
      </c>
      <c r="E98" s="34">
        <f>Subsurface_Live_Data!A97</f>
        <v/>
      </c>
      <c r="F98" s="34">
        <f>Subsurface_Live_Data!J97</f>
        <v/>
      </c>
      <c r="G98" s="34">
        <f>Subsurface_Live_Data!A97</f>
        <v/>
      </c>
      <c r="H98" s="34">
        <f>Subsurface_Live_Data!L97</f>
        <v/>
      </c>
    </row>
    <row r="99">
      <c r="A99" s="34">
        <f>Subsurface_Live_Data!A98</f>
        <v/>
      </c>
      <c r="B99" s="34">
        <f>Subsurface_Live_Data!B98</f>
        <v/>
      </c>
      <c r="C99" s="34">
        <f>Subsurface_Live_Data!A98</f>
        <v/>
      </c>
      <c r="D99" s="34">
        <f>Subsurface_Live_Data!G98</f>
        <v/>
      </c>
      <c r="E99" s="34">
        <f>Subsurface_Live_Data!A98</f>
        <v/>
      </c>
      <c r="F99" s="34">
        <f>Subsurface_Live_Data!J98</f>
        <v/>
      </c>
      <c r="G99" s="34">
        <f>Subsurface_Live_Data!A98</f>
        <v/>
      </c>
      <c r="H99" s="34">
        <f>Subsurface_Live_Data!L98</f>
        <v/>
      </c>
    </row>
    <row r="100">
      <c r="A100" s="34">
        <f>Subsurface_Live_Data!A99</f>
        <v/>
      </c>
      <c r="B100" s="34">
        <f>Subsurface_Live_Data!B99</f>
        <v/>
      </c>
      <c r="C100" s="34">
        <f>Subsurface_Live_Data!A99</f>
        <v/>
      </c>
      <c r="D100" s="34">
        <f>Subsurface_Live_Data!G99</f>
        <v/>
      </c>
      <c r="E100" s="34">
        <f>Subsurface_Live_Data!A99</f>
        <v/>
      </c>
      <c r="F100" s="34">
        <f>Subsurface_Live_Data!J99</f>
        <v/>
      </c>
      <c r="G100" s="34">
        <f>Subsurface_Live_Data!A99</f>
        <v/>
      </c>
      <c r="H100" s="34">
        <f>Subsurface_Live_Data!L99</f>
        <v/>
      </c>
    </row>
    <row r="101">
      <c r="A101" s="34">
        <f>Subsurface_Live_Data!A100</f>
        <v/>
      </c>
      <c r="B101" s="34">
        <f>Subsurface_Live_Data!B100</f>
        <v/>
      </c>
      <c r="C101" s="34">
        <f>Subsurface_Live_Data!A100</f>
        <v/>
      </c>
      <c r="D101" s="34">
        <f>Subsurface_Live_Data!G100</f>
        <v/>
      </c>
      <c r="E101" s="34">
        <f>Subsurface_Live_Data!A100</f>
        <v/>
      </c>
      <c r="F101" s="34">
        <f>Subsurface_Live_Data!J100</f>
        <v/>
      </c>
      <c r="G101" s="34">
        <f>Subsurface_Live_Data!A100</f>
        <v/>
      </c>
      <c r="H101" s="34">
        <f>Subsurface_Live_Data!L100</f>
        <v/>
      </c>
    </row>
    <row r="102">
      <c r="A102" s="34">
        <f>Subsurface_Live_Data!A101</f>
        <v/>
      </c>
      <c r="B102" s="34">
        <f>Subsurface_Live_Data!B101</f>
        <v/>
      </c>
      <c r="C102" s="34">
        <f>Subsurface_Live_Data!A101</f>
        <v/>
      </c>
      <c r="D102" s="34">
        <f>Subsurface_Live_Data!G101</f>
        <v/>
      </c>
      <c r="E102" s="34">
        <f>Subsurface_Live_Data!A101</f>
        <v/>
      </c>
      <c r="F102" s="34">
        <f>Subsurface_Live_Data!J101</f>
        <v/>
      </c>
      <c r="G102" s="34">
        <f>Subsurface_Live_Data!A101</f>
        <v/>
      </c>
      <c r="H102" s="34">
        <f>Subsurface_Live_Data!L101</f>
        <v/>
      </c>
    </row>
    <row r="103">
      <c r="A103" s="34">
        <f>Subsurface_Live_Data!A102</f>
        <v/>
      </c>
      <c r="B103" s="34">
        <f>Subsurface_Live_Data!B102</f>
        <v/>
      </c>
      <c r="C103" s="34">
        <f>Subsurface_Live_Data!A102</f>
        <v/>
      </c>
      <c r="D103" s="34">
        <f>Subsurface_Live_Data!G102</f>
        <v/>
      </c>
      <c r="E103" s="34">
        <f>Subsurface_Live_Data!A102</f>
        <v/>
      </c>
      <c r="F103" s="34">
        <f>Subsurface_Live_Data!J102</f>
        <v/>
      </c>
      <c r="G103" s="34">
        <f>Subsurface_Live_Data!A102</f>
        <v/>
      </c>
      <c r="H103" s="34">
        <f>Subsurface_Live_Data!L102</f>
        <v/>
      </c>
    </row>
    <row r="104">
      <c r="A104" s="34">
        <f>Subsurface_Live_Data!A103</f>
        <v/>
      </c>
      <c r="B104" s="34">
        <f>Subsurface_Live_Data!B103</f>
        <v/>
      </c>
      <c r="C104" s="34">
        <f>Subsurface_Live_Data!A103</f>
        <v/>
      </c>
      <c r="D104" s="34">
        <f>Subsurface_Live_Data!G103</f>
        <v/>
      </c>
      <c r="E104" s="34">
        <f>Subsurface_Live_Data!A103</f>
        <v/>
      </c>
      <c r="F104" s="34">
        <f>Subsurface_Live_Data!J103</f>
        <v/>
      </c>
      <c r="G104" s="34">
        <f>Subsurface_Live_Data!A103</f>
        <v/>
      </c>
      <c r="H104" s="34">
        <f>Subsurface_Live_Data!L103</f>
        <v/>
      </c>
    </row>
    <row r="105">
      <c r="A105" s="34">
        <f>Subsurface_Live_Data!A104</f>
        <v/>
      </c>
      <c r="B105" s="34">
        <f>Subsurface_Live_Data!B104</f>
        <v/>
      </c>
      <c r="C105" s="34">
        <f>Subsurface_Live_Data!A104</f>
        <v/>
      </c>
      <c r="D105" s="34">
        <f>Subsurface_Live_Data!G104</f>
        <v/>
      </c>
      <c r="E105" s="34">
        <f>Subsurface_Live_Data!A104</f>
        <v/>
      </c>
      <c r="F105" s="34">
        <f>Subsurface_Live_Data!J104</f>
        <v/>
      </c>
      <c r="G105" s="34">
        <f>Subsurface_Live_Data!A104</f>
        <v/>
      </c>
      <c r="H105" s="34">
        <f>Subsurface_Live_Data!L104</f>
        <v/>
      </c>
    </row>
    <row r="106">
      <c r="A106" s="34">
        <f>Subsurface_Live_Data!A105</f>
        <v/>
      </c>
      <c r="B106" s="34">
        <f>Subsurface_Live_Data!B105</f>
        <v/>
      </c>
      <c r="C106" s="34">
        <f>Subsurface_Live_Data!A105</f>
        <v/>
      </c>
      <c r="D106" s="34">
        <f>Subsurface_Live_Data!G105</f>
        <v/>
      </c>
      <c r="E106" s="34">
        <f>Subsurface_Live_Data!A105</f>
        <v/>
      </c>
      <c r="F106" s="34">
        <f>Subsurface_Live_Data!J105</f>
        <v/>
      </c>
      <c r="G106" s="34">
        <f>Subsurface_Live_Data!A105</f>
        <v/>
      </c>
      <c r="H106" s="34">
        <f>Subsurface_Live_Data!L105</f>
        <v/>
      </c>
    </row>
    <row r="107">
      <c r="A107" s="34">
        <f>Subsurface_Live_Data!A106</f>
        <v/>
      </c>
      <c r="B107" s="34">
        <f>Subsurface_Live_Data!B106</f>
        <v/>
      </c>
      <c r="C107" s="34">
        <f>Subsurface_Live_Data!A106</f>
        <v/>
      </c>
      <c r="D107" s="34">
        <f>Subsurface_Live_Data!G106</f>
        <v/>
      </c>
      <c r="E107" s="34">
        <f>Subsurface_Live_Data!A106</f>
        <v/>
      </c>
      <c r="F107" s="34">
        <f>Subsurface_Live_Data!J106</f>
        <v/>
      </c>
      <c r="G107" s="34">
        <f>Subsurface_Live_Data!A106</f>
        <v/>
      </c>
      <c r="H107" s="34">
        <f>Subsurface_Live_Data!L106</f>
        <v/>
      </c>
    </row>
    <row r="108">
      <c r="A108" s="34">
        <f>Subsurface_Live_Data!A107</f>
        <v/>
      </c>
      <c r="B108" s="34">
        <f>Subsurface_Live_Data!B107</f>
        <v/>
      </c>
      <c r="C108" s="34">
        <f>Subsurface_Live_Data!A107</f>
        <v/>
      </c>
      <c r="D108" s="34">
        <f>Subsurface_Live_Data!G107</f>
        <v/>
      </c>
      <c r="E108" s="34">
        <f>Subsurface_Live_Data!A107</f>
        <v/>
      </c>
      <c r="F108" s="34">
        <f>Subsurface_Live_Data!J107</f>
        <v/>
      </c>
      <c r="G108" s="34">
        <f>Subsurface_Live_Data!A107</f>
        <v/>
      </c>
      <c r="H108" s="34">
        <f>Subsurface_Live_Data!L107</f>
        <v/>
      </c>
    </row>
    <row r="109">
      <c r="A109" s="34">
        <f>Subsurface_Live_Data!A108</f>
        <v/>
      </c>
      <c r="B109" s="34">
        <f>Subsurface_Live_Data!B108</f>
        <v/>
      </c>
      <c r="C109" s="34">
        <f>Subsurface_Live_Data!A108</f>
        <v/>
      </c>
      <c r="D109" s="34">
        <f>Subsurface_Live_Data!G108</f>
        <v/>
      </c>
      <c r="E109" s="34">
        <f>Subsurface_Live_Data!A108</f>
        <v/>
      </c>
      <c r="F109" s="34">
        <f>Subsurface_Live_Data!J108</f>
        <v/>
      </c>
      <c r="G109" s="34">
        <f>Subsurface_Live_Data!A108</f>
        <v/>
      </c>
      <c r="H109" s="34">
        <f>Subsurface_Live_Data!L108</f>
        <v/>
      </c>
    </row>
    <row r="110">
      <c r="A110" s="34">
        <f>Subsurface_Live_Data!A109</f>
        <v/>
      </c>
      <c r="B110" s="34">
        <f>Subsurface_Live_Data!B109</f>
        <v/>
      </c>
      <c r="C110" s="34">
        <f>Subsurface_Live_Data!A109</f>
        <v/>
      </c>
      <c r="D110" s="34">
        <f>Subsurface_Live_Data!G109</f>
        <v/>
      </c>
      <c r="E110" s="34">
        <f>Subsurface_Live_Data!A109</f>
        <v/>
      </c>
      <c r="F110" s="34">
        <f>Subsurface_Live_Data!J109</f>
        <v/>
      </c>
      <c r="G110" s="34">
        <f>Subsurface_Live_Data!A109</f>
        <v/>
      </c>
      <c r="H110" s="34">
        <f>Subsurface_Live_Data!L109</f>
        <v/>
      </c>
    </row>
    <row r="111">
      <c r="A111" s="34">
        <f>Subsurface_Live_Data!A110</f>
        <v/>
      </c>
      <c r="B111" s="34">
        <f>Subsurface_Live_Data!B110</f>
        <v/>
      </c>
      <c r="C111" s="34">
        <f>Subsurface_Live_Data!A110</f>
        <v/>
      </c>
      <c r="D111" s="34">
        <f>Subsurface_Live_Data!G110</f>
        <v/>
      </c>
      <c r="E111" s="34">
        <f>Subsurface_Live_Data!A110</f>
        <v/>
      </c>
      <c r="F111" s="34">
        <f>Subsurface_Live_Data!J110</f>
        <v/>
      </c>
      <c r="G111" s="34">
        <f>Subsurface_Live_Data!A110</f>
        <v/>
      </c>
      <c r="H111" s="34">
        <f>Subsurface_Live_Data!L110</f>
        <v/>
      </c>
    </row>
    <row r="112">
      <c r="A112" s="34">
        <f>Subsurface_Live_Data!A111</f>
        <v/>
      </c>
      <c r="B112" s="34">
        <f>Subsurface_Live_Data!B111</f>
        <v/>
      </c>
      <c r="C112" s="34">
        <f>Subsurface_Live_Data!A111</f>
        <v/>
      </c>
      <c r="D112" s="34">
        <f>Subsurface_Live_Data!G111</f>
        <v/>
      </c>
      <c r="E112" s="34">
        <f>Subsurface_Live_Data!A111</f>
        <v/>
      </c>
      <c r="F112" s="34">
        <f>Subsurface_Live_Data!J111</f>
        <v/>
      </c>
      <c r="G112" s="34">
        <f>Subsurface_Live_Data!A111</f>
        <v/>
      </c>
      <c r="H112" s="34">
        <f>Subsurface_Live_Data!L111</f>
        <v/>
      </c>
    </row>
    <row r="113">
      <c r="A113" s="34">
        <f>Subsurface_Live_Data!A112</f>
        <v/>
      </c>
      <c r="B113" s="34">
        <f>Subsurface_Live_Data!B112</f>
        <v/>
      </c>
      <c r="C113" s="34">
        <f>Subsurface_Live_Data!A112</f>
        <v/>
      </c>
      <c r="D113" s="34">
        <f>Subsurface_Live_Data!G112</f>
        <v/>
      </c>
      <c r="E113" s="34">
        <f>Subsurface_Live_Data!A112</f>
        <v/>
      </c>
      <c r="F113" s="34">
        <f>Subsurface_Live_Data!J112</f>
        <v/>
      </c>
      <c r="G113" s="34">
        <f>Subsurface_Live_Data!A112</f>
        <v/>
      </c>
      <c r="H113" s="34">
        <f>Subsurface_Live_Data!L112</f>
        <v/>
      </c>
    </row>
    <row r="114">
      <c r="A114" s="34">
        <f>Subsurface_Live_Data!A113</f>
        <v/>
      </c>
      <c r="B114" s="34">
        <f>Subsurface_Live_Data!B113</f>
        <v/>
      </c>
      <c r="C114" s="34">
        <f>Subsurface_Live_Data!A113</f>
        <v/>
      </c>
      <c r="D114" s="34">
        <f>Subsurface_Live_Data!G113</f>
        <v/>
      </c>
      <c r="E114" s="34">
        <f>Subsurface_Live_Data!A113</f>
        <v/>
      </c>
      <c r="F114" s="34">
        <f>Subsurface_Live_Data!J113</f>
        <v/>
      </c>
      <c r="G114" s="34">
        <f>Subsurface_Live_Data!A113</f>
        <v/>
      </c>
      <c r="H114" s="34">
        <f>Subsurface_Live_Data!L113</f>
        <v/>
      </c>
    </row>
    <row r="115">
      <c r="A115" s="34">
        <f>Subsurface_Live_Data!A114</f>
        <v/>
      </c>
      <c r="B115" s="34">
        <f>Subsurface_Live_Data!B114</f>
        <v/>
      </c>
      <c r="C115" s="34">
        <f>Subsurface_Live_Data!A114</f>
        <v/>
      </c>
      <c r="D115" s="34">
        <f>Subsurface_Live_Data!G114</f>
        <v/>
      </c>
      <c r="E115" s="34">
        <f>Subsurface_Live_Data!A114</f>
        <v/>
      </c>
      <c r="F115" s="34">
        <f>Subsurface_Live_Data!J114</f>
        <v/>
      </c>
      <c r="G115" s="34">
        <f>Subsurface_Live_Data!A114</f>
        <v/>
      </c>
      <c r="H115" s="34">
        <f>Subsurface_Live_Data!L114</f>
        <v/>
      </c>
    </row>
    <row r="116">
      <c r="A116" s="34">
        <f>Subsurface_Live_Data!A115</f>
        <v/>
      </c>
      <c r="B116" s="34">
        <f>Subsurface_Live_Data!B115</f>
        <v/>
      </c>
      <c r="C116" s="34">
        <f>Subsurface_Live_Data!A115</f>
        <v/>
      </c>
      <c r="D116" s="34">
        <f>Subsurface_Live_Data!G115</f>
        <v/>
      </c>
      <c r="E116" s="34">
        <f>Subsurface_Live_Data!A115</f>
        <v/>
      </c>
      <c r="F116" s="34">
        <f>Subsurface_Live_Data!J115</f>
        <v/>
      </c>
      <c r="G116" s="34">
        <f>Subsurface_Live_Data!A115</f>
        <v/>
      </c>
      <c r="H116" s="34">
        <f>Subsurface_Live_Data!L115</f>
        <v/>
      </c>
    </row>
    <row r="117">
      <c r="A117" s="34">
        <f>Subsurface_Live_Data!A116</f>
        <v/>
      </c>
      <c r="B117" s="34">
        <f>Subsurface_Live_Data!B116</f>
        <v/>
      </c>
      <c r="C117" s="34">
        <f>Subsurface_Live_Data!A116</f>
        <v/>
      </c>
      <c r="D117" s="34">
        <f>Subsurface_Live_Data!G116</f>
        <v/>
      </c>
      <c r="E117" s="34">
        <f>Subsurface_Live_Data!A116</f>
        <v/>
      </c>
      <c r="F117" s="34">
        <f>Subsurface_Live_Data!J116</f>
        <v/>
      </c>
      <c r="G117" s="34">
        <f>Subsurface_Live_Data!A116</f>
        <v/>
      </c>
      <c r="H117" s="34">
        <f>Subsurface_Live_Data!L116</f>
        <v/>
      </c>
    </row>
    <row r="118">
      <c r="A118" s="34">
        <f>Subsurface_Live_Data!A117</f>
        <v/>
      </c>
      <c r="B118" s="34">
        <f>Subsurface_Live_Data!B117</f>
        <v/>
      </c>
      <c r="C118" s="34">
        <f>Subsurface_Live_Data!A117</f>
        <v/>
      </c>
      <c r="D118" s="34">
        <f>Subsurface_Live_Data!G117</f>
        <v/>
      </c>
      <c r="E118" s="34">
        <f>Subsurface_Live_Data!A117</f>
        <v/>
      </c>
      <c r="F118" s="34">
        <f>Subsurface_Live_Data!J117</f>
        <v/>
      </c>
      <c r="G118" s="34">
        <f>Subsurface_Live_Data!A117</f>
        <v/>
      </c>
      <c r="H118" s="34">
        <f>Subsurface_Live_Data!L117</f>
        <v/>
      </c>
    </row>
    <row r="119">
      <c r="A119" s="34">
        <f>Subsurface_Live_Data!A118</f>
        <v/>
      </c>
      <c r="B119" s="34">
        <f>Subsurface_Live_Data!B118</f>
        <v/>
      </c>
      <c r="C119" s="34">
        <f>Subsurface_Live_Data!A118</f>
        <v/>
      </c>
      <c r="D119" s="34">
        <f>Subsurface_Live_Data!G118</f>
        <v/>
      </c>
      <c r="E119" s="34">
        <f>Subsurface_Live_Data!A118</f>
        <v/>
      </c>
      <c r="F119" s="34">
        <f>Subsurface_Live_Data!J118</f>
        <v/>
      </c>
      <c r="G119" s="34">
        <f>Subsurface_Live_Data!A118</f>
        <v/>
      </c>
      <c r="H119" s="34">
        <f>Subsurface_Live_Data!L118</f>
        <v/>
      </c>
    </row>
    <row r="120">
      <c r="A120" s="34">
        <f>Subsurface_Live_Data!A119</f>
        <v/>
      </c>
      <c r="B120" s="34">
        <f>Subsurface_Live_Data!B119</f>
        <v/>
      </c>
      <c r="C120" s="34">
        <f>Subsurface_Live_Data!A119</f>
        <v/>
      </c>
      <c r="D120" s="34">
        <f>Subsurface_Live_Data!G119</f>
        <v/>
      </c>
      <c r="E120" s="34">
        <f>Subsurface_Live_Data!A119</f>
        <v/>
      </c>
      <c r="F120" s="34">
        <f>Subsurface_Live_Data!J119</f>
        <v/>
      </c>
      <c r="G120" s="34">
        <f>Subsurface_Live_Data!A119</f>
        <v/>
      </c>
      <c r="H120" s="34">
        <f>Subsurface_Live_Data!L119</f>
        <v/>
      </c>
    </row>
    <row r="121">
      <c r="A121" s="34">
        <f>Subsurface_Live_Data!A120</f>
        <v/>
      </c>
      <c r="B121" s="34">
        <f>Subsurface_Live_Data!B120</f>
        <v/>
      </c>
      <c r="C121" s="34">
        <f>Subsurface_Live_Data!A120</f>
        <v/>
      </c>
      <c r="D121" s="34">
        <f>Subsurface_Live_Data!G120</f>
        <v/>
      </c>
      <c r="E121" s="34">
        <f>Subsurface_Live_Data!A120</f>
        <v/>
      </c>
      <c r="F121" s="34">
        <f>Subsurface_Live_Data!J120</f>
        <v/>
      </c>
      <c r="G121" s="34">
        <f>Subsurface_Live_Data!A120</f>
        <v/>
      </c>
      <c r="H121" s="34">
        <f>Subsurface_Live_Data!L120</f>
        <v/>
      </c>
    </row>
    <row r="122">
      <c r="A122" s="34">
        <f>Subsurface_Live_Data!A121</f>
        <v/>
      </c>
      <c r="B122" s="34">
        <f>Subsurface_Live_Data!B121</f>
        <v/>
      </c>
      <c r="C122" s="34">
        <f>Subsurface_Live_Data!A121</f>
        <v/>
      </c>
      <c r="D122" s="34">
        <f>Subsurface_Live_Data!G121</f>
        <v/>
      </c>
      <c r="E122" s="34">
        <f>Subsurface_Live_Data!A121</f>
        <v/>
      </c>
      <c r="F122" s="34">
        <f>Subsurface_Live_Data!J121</f>
        <v/>
      </c>
      <c r="G122" s="34">
        <f>Subsurface_Live_Data!A121</f>
        <v/>
      </c>
      <c r="H122" s="34">
        <f>Subsurface_Live_Data!L121</f>
        <v/>
      </c>
    </row>
    <row r="123">
      <c r="A123" s="34">
        <f>Subsurface_Live_Data!A122</f>
        <v/>
      </c>
      <c r="B123" s="34">
        <f>Subsurface_Live_Data!B122</f>
        <v/>
      </c>
      <c r="C123" s="34">
        <f>Subsurface_Live_Data!A122</f>
        <v/>
      </c>
      <c r="D123" s="34">
        <f>Subsurface_Live_Data!G122</f>
        <v/>
      </c>
      <c r="E123" s="34">
        <f>Subsurface_Live_Data!A122</f>
        <v/>
      </c>
      <c r="F123" s="34">
        <f>Subsurface_Live_Data!J122</f>
        <v/>
      </c>
      <c r="G123" s="34">
        <f>Subsurface_Live_Data!A122</f>
        <v/>
      </c>
      <c r="H123" s="34">
        <f>Subsurface_Live_Data!L122</f>
        <v/>
      </c>
    </row>
    <row r="124">
      <c r="A124" s="34">
        <f>Subsurface_Live_Data!A123</f>
        <v/>
      </c>
      <c r="B124" s="34">
        <f>Subsurface_Live_Data!B123</f>
        <v/>
      </c>
      <c r="C124" s="34">
        <f>Subsurface_Live_Data!A123</f>
        <v/>
      </c>
      <c r="D124" s="34">
        <f>Subsurface_Live_Data!G123</f>
        <v/>
      </c>
      <c r="E124" s="34">
        <f>Subsurface_Live_Data!A123</f>
        <v/>
      </c>
      <c r="F124" s="34">
        <f>Subsurface_Live_Data!J123</f>
        <v/>
      </c>
      <c r="G124" s="34">
        <f>Subsurface_Live_Data!A123</f>
        <v/>
      </c>
      <c r="H124" s="34">
        <f>Subsurface_Live_Data!L123</f>
        <v/>
      </c>
    </row>
    <row r="125">
      <c r="A125" s="34">
        <f>Subsurface_Live_Data!A124</f>
        <v/>
      </c>
      <c r="B125" s="34">
        <f>Subsurface_Live_Data!B124</f>
        <v/>
      </c>
      <c r="C125" s="34">
        <f>Subsurface_Live_Data!A124</f>
        <v/>
      </c>
      <c r="D125" s="34">
        <f>Subsurface_Live_Data!G124</f>
        <v/>
      </c>
      <c r="E125" s="34">
        <f>Subsurface_Live_Data!A124</f>
        <v/>
      </c>
      <c r="F125" s="34">
        <f>Subsurface_Live_Data!J124</f>
        <v/>
      </c>
      <c r="G125" s="34">
        <f>Subsurface_Live_Data!A124</f>
        <v/>
      </c>
      <c r="H125" s="34">
        <f>Subsurface_Live_Data!L124</f>
        <v/>
      </c>
    </row>
    <row r="126">
      <c r="A126" s="34">
        <f>Subsurface_Live_Data!A125</f>
        <v/>
      </c>
      <c r="B126" s="34">
        <f>Subsurface_Live_Data!B125</f>
        <v/>
      </c>
      <c r="C126" s="34">
        <f>Subsurface_Live_Data!A125</f>
        <v/>
      </c>
      <c r="D126" s="34">
        <f>Subsurface_Live_Data!G125</f>
        <v/>
      </c>
      <c r="E126" s="34">
        <f>Subsurface_Live_Data!A125</f>
        <v/>
      </c>
      <c r="F126" s="34">
        <f>Subsurface_Live_Data!J125</f>
        <v/>
      </c>
      <c r="G126" s="34">
        <f>Subsurface_Live_Data!A125</f>
        <v/>
      </c>
      <c r="H126" s="34">
        <f>Subsurface_Live_Data!L125</f>
        <v/>
      </c>
    </row>
    <row r="127">
      <c r="A127" s="34">
        <f>Subsurface_Live_Data!A126</f>
        <v/>
      </c>
      <c r="B127" s="34">
        <f>Subsurface_Live_Data!B126</f>
        <v/>
      </c>
      <c r="C127" s="34">
        <f>Subsurface_Live_Data!A126</f>
        <v/>
      </c>
      <c r="D127" s="34">
        <f>Subsurface_Live_Data!G126</f>
        <v/>
      </c>
      <c r="E127" s="34">
        <f>Subsurface_Live_Data!A126</f>
        <v/>
      </c>
      <c r="F127" s="34">
        <f>Subsurface_Live_Data!J126</f>
        <v/>
      </c>
      <c r="G127" s="34">
        <f>Subsurface_Live_Data!A126</f>
        <v/>
      </c>
      <c r="H127" s="34">
        <f>Subsurface_Live_Data!L126</f>
        <v/>
      </c>
    </row>
    <row r="128">
      <c r="A128" s="34">
        <f>Subsurface_Live_Data!A127</f>
        <v/>
      </c>
      <c r="B128" s="34">
        <f>Subsurface_Live_Data!B127</f>
        <v/>
      </c>
      <c r="C128" s="34">
        <f>Subsurface_Live_Data!A127</f>
        <v/>
      </c>
      <c r="D128" s="34">
        <f>Subsurface_Live_Data!G127</f>
        <v/>
      </c>
      <c r="E128" s="34">
        <f>Subsurface_Live_Data!A127</f>
        <v/>
      </c>
      <c r="F128" s="34">
        <f>Subsurface_Live_Data!J127</f>
        <v/>
      </c>
      <c r="G128" s="34">
        <f>Subsurface_Live_Data!A127</f>
        <v/>
      </c>
      <c r="H128" s="34">
        <f>Subsurface_Live_Data!L127</f>
        <v/>
      </c>
    </row>
    <row r="129">
      <c r="A129" s="34">
        <f>Subsurface_Live_Data!A128</f>
        <v/>
      </c>
      <c r="B129" s="34">
        <f>Subsurface_Live_Data!B128</f>
        <v/>
      </c>
      <c r="C129" s="34">
        <f>Subsurface_Live_Data!A128</f>
        <v/>
      </c>
      <c r="D129" s="34">
        <f>Subsurface_Live_Data!G128</f>
        <v/>
      </c>
      <c r="E129" s="34">
        <f>Subsurface_Live_Data!A128</f>
        <v/>
      </c>
      <c r="F129" s="34">
        <f>Subsurface_Live_Data!J128</f>
        <v/>
      </c>
      <c r="G129" s="34">
        <f>Subsurface_Live_Data!A128</f>
        <v/>
      </c>
      <c r="H129" s="34">
        <f>Subsurface_Live_Data!L128</f>
        <v/>
      </c>
    </row>
    <row r="130">
      <c r="A130" s="34">
        <f>Subsurface_Live_Data!A129</f>
        <v/>
      </c>
      <c r="B130" s="34">
        <f>Subsurface_Live_Data!B129</f>
        <v/>
      </c>
      <c r="C130" s="34">
        <f>Subsurface_Live_Data!A129</f>
        <v/>
      </c>
      <c r="D130" s="34">
        <f>Subsurface_Live_Data!G129</f>
        <v/>
      </c>
      <c r="E130" s="34">
        <f>Subsurface_Live_Data!A129</f>
        <v/>
      </c>
      <c r="F130" s="34">
        <f>Subsurface_Live_Data!J129</f>
        <v/>
      </c>
      <c r="G130" s="34">
        <f>Subsurface_Live_Data!A129</f>
        <v/>
      </c>
      <c r="H130" s="34">
        <f>Subsurface_Live_Data!L129</f>
        <v/>
      </c>
    </row>
    <row r="131">
      <c r="A131" s="34">
        <f>Subsurface_Live_Data!A130</f>
        <v/>
      </c>
      <c r="B131" s="34">
        <f>Subsurface_Live_Data!B130</f>
        <v/>
      </c>
      <c r="C131" s="34">
        <f>Subsurface_Live_Data!A130</f>
        <v/>
      </c>
      <c r="D131" s="34">
        <f>Subsurface_Live_Data!G130</f>
        <v/>
      </c>
      <c r="E131" s="34">
        <f>Subsurface_Live_Data!A130</f>
        <v/>
      </c>
      <c r="F131" s="34">
        <f>Subsurface_Live_Data!J130</f>
        <v/>
      </c>
      <c r="G131" s="34">
        <f>Subsurface_Live_Data!A130</f>
        <v/>
      </c>
      <c r="H131" s="34">
        <f>Subsurface_Live_Data!L130</f>
        <v/>
      </c>
    </row>
    <row r="132">
      <c r="A132" s="34">
        <f>Subsurface_Live_Data!A131</f>
        <v/>
      </c>
      <c r="B132" s="34">
        <f>Subsurface_Live_Data!B131</f>
        <v/>
      </c>
      <c r="C132" s="34">
        <f>Subsurface_Live_Data!A131</f>
        <v/>
      </c>
      <c r="D132" s="34">
        <f>Subsurface_Live_Data!G131</f>
        <v/>
      </c>
      <c r="E132" s="34">
        <f>Subsurface_Live_Data!A131</f>
        <v/>
      </c>
      <c r="F132" s="34">
        <f>Subsurface_Live_Data!J131</f>
        <v/>
      </c>
      <c r="G132" s="34">
        <f>Subsurface_Live_Data!A131</f>
        <v/>
      </c>
      <c r="H132" s="34">
        <f>Subsurface_Live_Data!L131</f>
        <v/>
      </c>
    </row>
    <row r="133">
      <c r="A133" s="34">
        <f>Subsurface_Live_Data!A132</f>
        <v/>
      </c>
      <c r="B133" s="34">
        <f>Subsurface_Live_Data!B132</f>
        <v/>
      </c>
      <c r="C133" s="34">
        <f>Subsurface_Live_Data!A132</f>
        <v/>
      </c>
      <c r="D133" s="34">
        <f>Subsurface_Live_Data!G132</f>
        <v/>
      </c>
      <c r="E133" s="34">
        <f>Subsurface_Live_Data!A132</f>
        <v/>
      </c>
      <c r="F133" s="34">
        <f>Subsurface_Live_Data!J132</f>
        <v/>
      </c>
      <c r="G133" s="34">
        <f>Subsurface_Live_Data!A132</f>
        <v/>
      </c>
      <c r="H133" s="34">
        <f>Subsurface_Live_Data!L132</f>
        <v/>
      </c>
    </row>
    <row r="134">
      <c r="A134" s="34">
        <f>Subsurface_Live_Data!A133</f>
        <v/>
      </c>
      <c r="B134" s="34">
        <f>Subsurface_Live_Data!B133</f>
        <v/>
      </c>
      <c r="C134" s="34">
        <f>Subsurface_Live_Data!A133</f>
        <v/>
      </c>
      <c r="D134" s="34">
        <f>Subsurface_Live_Data!G133</f>
        <v/>
      </c>
      <c r="E134" s="34">
        <f>Subsurface_Live_Data!A133</f>
        <v/>
      </c>
      <c r="F134" s="34">
        <f>Subsurface_Live_Data!J133</f>
        <v/>
      </c>
      <c r="G134" s="34">
        <f>Subsurface_Live_Data!A133</f>
        <v/>
      </c>
      <c r="H134" s="34">
        <f>Subsurface_Live_Data!L133</f>
        <v/>
      </c>
    </row>
    <row r="135">
      <c r="A135" s="34">
        <f>Subsurface_Live_Data!A134</f>
        <v/>
      </c>
      <c r="B135" s="34">
        <f>Subsurface_Live_Data!B134</f>
        <v/>
      </c>
      <c r="C135" s="34">
        <f>Subsurface_Live_Data!A134</f>
        <v/>
      </c>
      <c r="D135" s="34">
        <f>Subsurface_Live_Data!G134</f>
        <v/>
      </c>
      <c r="E135" s="34">
        <f>Subsurface_Live_Data!A134</f>
        <v/>
      </c>
      <c r="F135" s="34">
        <f>Subsurface_Live_Data!J134</f>
        <v/>
      </c>
      <c r="G135" s="34">
        <f>Subsurface_Live_Data!A134</f>
        <v/>
      </c>
      <c r="H135" s="34">
        <f>Subsurface_Live_Data!L134</f>
        <v/>
      </c>
    </row>
    <row r="136">
      <c r="A136" s="34">
        <f>Subsurface_Live_Data!A135</f>
        <v/>
      </c>
      <c r="B136" s="34">
        <f>Subsurface_Live_Data!B135</f>
        <v/>
      </c>
      <c r="C136" s="34">
        <f>Subsurface_Live_Data!A135</f>
        <v/>
      </c>
      <c r="D136" s="34">
        <f>Subsurface_Live_Data!G135</f>
        <v/>
      </c>
      <c r="E136" s="34">
        <f>Subsurface_Live_Data!A135</f>
        <v/>
      </c>
      <c r="F136" s="34">
        <f>Subsurface_Live_Data!J135</f>
        <v/>
      </c>
      <c r="G136" s="34">
        <f>Subsurface_Live_Data!A135</f>
        <v/>
      </c>
      <c r="H136" s="34">
        <f>Subsurface_Live_Data!L135</f>
        <v/>
      </c>
    </row>
    <row r="137">
      <c r="A137" s="34">
        <f>Subsurface_Live_Data!A136</f>
        <v/>
      </c>
      <c r="B137" s="34">
        <f>Subsurface_Live_Data!B136</f>
        <v/>
      </c>
      <c r="C137" s="34">
        <f>Subsurface_Live_Data!A136</f>
        <v/>
      </c>
      <c r="D137" s="34">
        <f>Subsurface_Live_Data!G136</f>
        <v/>
      </c>
      <c r="E137" s="34">
        <f>Subsurface_Live_Data!A136</f>
        <v/>
      </c>
      <c r="F137" s="34">
        <f>Subsurface_Live_Data!J136</f>
        <v/>
      </c>
      <c r="G137" s="34">
        <f>Subsurface_Live_Data!A136</f>
        <v/>
      </c>
      <c r="H137" s="34">
        <f>Subsurface_Live_Data!L136</f>
        <v/>
      </c>
    </row>
    <row r="138">
      <c r="A138" s="34">
        <f>Subsurface_Live_Data!A137</f>
        <v/>
      </c>
      <c r="B138" s="34">
        <f>Subsurface_Live_Data!B137</f>
        <v/>
      </c>
      <c r="C138" s="34">
        <f>Subsurface_Live_Data!A137</f>
        <v/>
      </c>
      <c r="D138" s="34">
        <f>Subsurface_Live_Data!G137</f>
        <v/>
      </c>
      <c r="E138" s="34">
        <f>Subsurface_Live_Data!A137</f>
        <v/>
      </c>
      <c r="F138" s="34">
        <f>Subsurface_Live_Data!J137</f>
        <v/>
      </c>
      <c r="G138" s="34">
        <f>Subsurface_Live_Data!A137</f>
        <v/>
      </c>
      <c r="H138" s="34">
        <f>Subsurface_Live_Data!L137</f>
        <v/>
      </c>
    </row>
    <row r="139">
      <c r="A139" s="34">
        <f>Subsurface_Live_Data!A138</f>
        <v/>
      </c>
      <c r="B139" s="34">
        <f>Subsurface_Live_Data!B138</f>
        <v/>
      </c>
      <c r="C139" s="34">
        <f>Subsurface_Live_Data!A138</f>
        <v/>
      </c>
      <c r="D139" s="34">
        <f>Subsurface_Live_Data!G138</f>
        <v/>
      </c>
      <c r="E139" s="34">
        <f>Subsurface_Live_Data!A138</f>
        <v/>
      </c>
      <c r="F139" s="34">
        <f>Subsurface_Live_Data!J138</f>
        <v/>
      </c>
      <c r="G139" s="34">
        <f>Subsurface_Live_Data!A138</f>
        <v/>
      </c>
      <c r="H139" s="34">
        <f>Subsurface_Live_Data!L138</f>
        <v/>
      </c>
    </row>
    <row r="140">
      <c r="A140" s="34">
        <f>Subsurface_Live_Data!A139</f>
        <v/>
      </c>
      <c r="B140" s="34">
        <f>Subsurface_Live_Data!B139</f>
        <v/>
      </c>
      <c r="C140" s="34">
        <f>Subsurface_Live_Data!A139</f>
        <v/>
      </c>
      <c r="D140" s="34">
        <f>Subsurface_Live_Data!G139</f>
        <v/>
      </c>
      <c r="E140" s="34">
        <f>Subsurface_Live_Data!A139</f>
        <v/>
      </c>
      <c r="F140" s="34">
        <f>Subsurface_Live_Data!J139</f>
        <v/>
      </c>
      <c r="G140" s="34">
        <f>Subsurface_Live_Data!A139</f>
        <v/>
      </c>
      <c r="H140" s="34">
        <f>Subsurface_Live_Data!L139</f>
        <v/>
      </c>
    </row>
    <row r="141">
      <c r="A141" s="34">
        <f>Subsurface_Live_Data!A140</f>
        <v/>
      </c>
      <c r="B141" s="34">
        <f>Subsurface_Live_Data!B140</f>
        <v/>
      </c>
      <c r="C141" s="34">
        <f>Subsurface_Live_Data!A140</f>
        <v/>
      </c>
      <c r="D141" s="34">
        <f>Subsurface_Live_Data!G140</f>
        <v/>
      </c>
      <c r="E141" s="34">
        <f>Subsurface_Live_Data!A140</f>
        <v/>
      </c>
      <c r="F141" s="34">
        <f>Subsurface_Live_Data!J140</f>
        <v/>
      </c>
      <c r="G141" s="34">
        <f>Subsurface_Live_Data!A140</f>
        <v/>
      </c>
      <c r="H141" s="34">
        <f>Subsurface_Live_Data!L140</f>
        <v/>
      </c>
    </row>
    <row r="142">
      <c r="A142" s="34">
        <f>Subsurface_Live_Data!A141</f>
        <v/>
      </c>
      <c r="B142" s="34">
        <f>Subsurface_Live_Data!B141</f>
        <v/>
      </c>
      <c r="C142" s="34">
        <f>Subsurface_Live_Data!A141</f>
        <v/>
      </c>
      <c r="D142" s="34">
        <f>Subsurface_Live_Data!G141</f>
        <v/>
      </c>
      <c r="E142" s="34">
        <f>Subsurface_Live_Data!A141</f>
        <v/>
      </c>
      <c r="F142" s="34">
        <f>Subsurface_Live_Data!J141</f>
        <v/>
      </c>
      <c r="G142" s="34">
        <f>Subsurface_Live_Data!A141</f>
        <v/>
      </c>
      <c r="H142" s="34">
        <f>Subsurface_Live_Data!L141</f>
        <v/>
      </c>
    </row>
    <row r="143">
      <c r="A143" s="34">
        <f>Subsurface_Live_Data!A142</f>
        <v/>
      </c>
      <c r="B143" s="34">
        <f>Subsurface_Live_Data!B142</f>
        <v/>
      </c>
      <c r="C143" s="34">
        <f>Subsurface_Live_Data!A142</f>
        <v/>
      </c>
      <c r="D143" s="34">
        <f>Subsurface_Live_Data!G142</f>
        <v/>
      </c>
      <c r="E143" s="34">
        <f>Subsurface_Live_Data!A142</f>
        <v/>
      </c>
      <c r="F143" s="34">
        <f>Subsurface_Live_Data!J142</f>
        <v/>
      </c>
      <c r="G143" s="34">
        <f>Subsurface_Live_Data!A142</f>
        <v/>
      </c>
      <c r="H143" s="34">
        <f>Subsurface_Live_Data!L142</f>
        <v/>
      </c>
    </row>
    <row r="144">
      <c r="A144" s="34">
        <f>Subsurface_Live_Data!A143</f>
        <v/>
      </c>
      <c r="B144" s="34">
        <f>Subsurface_Live_Data!B143</f>
        <v/>
      </c>
      <c r="C144" s="34">
        <f>Subsurface_Live_Data!A143</f>
        <v/>
      </c>
      <c r="D144" s="34">
        <f>Subsurface_Live_Data!G143</f>
        <v/>
      </c>
      <c r="E144" s="34">
        <f>Subsurface_Live_Data!A143</f>
        <v/>
      </c>
      <c r="F144" s="34">
        <f>Subsurface_Live_Data!J143</f>
        <v/>
      </c>
      <c r="G144" s="34">
        <f>Subsurface_Live_Data!A143</f>
        <v/>
      </c>
      <c r="H144" s="34">
        <f>Subsurface_Live_Data!L143</f>
        <v/>
      </c>
    </row>
    <row r="145">
      <c r="A145" s="34">
        <f>Subsurface_Live_Data!A144</f>
        <v/>
      </c>
      <c r="B145" s="34">
        <f>Subsurface_Live_Data!B144</f>
        <v/>
      </c>
      <c r="C145" s="34">
        <f>Subsurface_Live_Data!A144</f>
        <v/>
      </c>
      <c r="D145" s="34">
        <f>Subsurface_Live_Data!G144</f>
        <v/>
      </c>
      <c r="E145" s="34">
        <f>Subsurface_Live_Data!A144</f>
        <v/>
      </c>
      <c r="F145" s="34">
        <f>Subsurface_Live_Data!J144</f>
        <v/>
      </c>
      <c r="G145" s="34">
        <f>Subsurface_Live_Data!A144</f>
        <v/>
      </c>
      <c r="H145" s="34">
        <f>Subsurface_Live_Data!L144</f>
        <v/>
      </c>
    </row>
    <row r="146">
      <c r="A146" s="34">
        <f>Subsurface_Live_Data!A145</f>
        <v/>
      </c>
      <c r="B146" s="34">
        <f>Subsurface_Live_Data!B145</f>
        <v/>
      </c>
      <c r="C146" s="34">
        <f>Subsurface_Live_Data!A145</f>
        <v/>
      </c>
      <c r="D146" s="34">
        <f>Subsurface_Live_Data!G145</f>
        <v/>
      </c>
      <c r="E146" s="34">
        <f>Subsurface_Live_Data!A145</f>
        <v/>
      </c>
      <c r="F146" s="34">
        <f>Subsurface_Live_Data!J145</f>
        <v/>
      </c>
      <c r="G146" s="34">
        <f>Subsurface_Live_Data!A145</f>
        <v/>
      </c>
      <c r="H146" s="34">
        <f>Subsurface_Live_Data!L145</f>
        <v/>
      </c>
    </row>
    <row r="147">
      <c r="A147" s="34">
        <f>Subsurface_Live_Data!A146</f>
        <v/>
      </c>
      <c r="B147" s="34">
        <f>Subsurface_Live_Data!B146</f>
        <v/>
      </c>
      <c r="C147" s="34">
        <f>Subsurface_Live_Data!A146</f>
        <v/>
      </c>
      <c r="D147" s="34">
        <f>Subsurface_Live_Data!G146</f>
        <v/>
      </c>
      <c r="E147" s="34">
        <f>Subsurface_Live_Data!A146</f>
        <v/>
      </c>
      <c r="F147" s="34">
        <f>Subsurface_Live_Data!J146</f>
        <v/>
      </c>
      <c r="G147" s="34">
        <f>Subsurface_Live_Data!A146</f>
        <v/>
      </c>
      <c r="H147" s="34">
        <f>Subsurface_Live_Data!L146</f>
        <v/>
      </c>
    </row>
    <row r="148">
      <c r="A148" s="34">
        <f>Subsurface_Live_Data!A147</f>
        <v/>
      </c>
      <c r="B148" s="34">
        <f>Subsurface_Live_Data!B147</f>
        <v/>
      </c>
      <c r="C148" s="34">
        <f>Subsurface_Live_Data!A147</f>
        <v/>
      </c>
      <c r="D148" s="34">
        <f>Subsurface_Live_Data!G147</f>
        <v/>
      </c>
      <c r="E148" s="34">
        <f>Subsurface_Live_Data!A147</f>
        <v/>
      </c>
      <c r="F148" s="34">
        <f>Subsurface_Live_Data!J147</f>
        <v/>
      </c>
      <c r="G148" s="34">
        <f>Subsurface_Live_Data!A147</f>
        <v/>
      </c>
      <c r="H148" s="34">
        <f>Subsurface_Live_Data!L147</f>
        <v/>
      </c>
    </row>
    <row r="149">
      <c r="A149" s="34">
        <f>Subsurface_Live_Data!A148</f>
        <v/>
      </c>
      <c r="B149" s="34">
        <f>Subsurface_Live_Data!B148</f>
        <v/>
      </c>
      <c r="C149" s="34">
        <f>Subsurface_Live_Data!A148</f>
        <v/>
      </c>
      <c r="D149" s="34">
        <f>Subsurface_Live_Data!G148</f>
        <v/>
      </c>
      <c r="E149" s="34">
        <f>Subsurface_Live_Data!A148</f>
        <v/>
      </c>
      <c r="F149" s="34">
        <f>Subsurface_Live_Data!J148</f>
        <v/>
      </c>
      <c r="G149" s="34">
        <f>Subsurface_Live_Data!A148</f>
        <v/>
      </c>
      <c r="H149" s="34">
        <f>Subsurface_Live_Data!L148</f>
        <v/>
      </c>
    </row>
    <row r="150">
      <c r="A150" s="34">
        <f>Subsurface_Live_Data!A149</f>
        <v/>
      </c>
      <c r="B150" s="34">
        <f>Subsurface_Live_Data!B149</f>
        <v/>
      </c>
      <c r="C150" s="34">
        <f>Subsurface_Live_Data!A149</f>
        <v/>
      </c>
      <c r="D150" s="34">
        <f>Subsurface_Live_Data!G149</f>
        <v/>
      </c>
      <c r="E150" s="34">
        <f>Subsurface_Live_Data!A149</f>
        <v/>
      </c>
      <c r="F150" s="34">
        <f>Subsurface_Live_Data!J149</f>
        <v/>
      </c>
      <c r="G150" s="34">
        <f>Subsurface_Live_Data!A149</f>
        <v/>
      </c>
      <c r="H150" s="34">
        <f>Subsurface_Live_Data!L149</f>
        <v/>
      </c>
    </row>
    <row r="151">
      <c r="A151" s="34">
        <f>Subsurface_Live_Data!A150</f>
        <v/>
      </c>
      <c r="B151" s="34">
        <f>Subsurface_Live_Data!B150</f>
        <v/>
      </c>
      <c r="C151" s="34">
        <f>Subsurface_Live_Data!A150</f>
        <v/>
      </c>
      <c r="D151" s="34">
        <f>Subsurface_Live_Data!G150</f>
        <v/>
      </c>
      <c r="E151" s="34">
        <f>Subsurface_Live_Data!A150</f>
        <v/>
      </c>
      <c r="F151" s="34">
        <f>Subsurface_Live_Data!J150</f>
        <v/>
      </c>
      <c r="G151" s="34">
        <f>Subsurface_Live_Data!A150</f>
        <v/>
      </c>
      <c r="H151" s="34">
        <f>Subsurface_Live_Data!L150</f>
        <v/>
      </c>
    </row>
    <row r="152">
      <c r="A152" s="34">
        <f>Subsurface_Live_Data!A151</f>
        <v/>
      </c>
      <c r="B152" s="34">
        <f>Subsurface_Live_Data!B151</f>
        <v/>
      </c>
      <c r="C152" s="34">
        <f>Subsurface_Live_Data!A151</f>
        <v/>
      </c>
      <c r="D152" s="34">
        <f>Subsurface_Live_Data!G151</f>
        <v/>
      </c>
      <c r="E152" s="34">
        <f>Subsurface_Live_Data!A151</f>
        <v/>
      </c>
      <c r="F152" s="34">
        <f>Subsurface_Live_Data!J151</f>
        <v/>
      </c>
      <c r="G152" s="34">
        <f>Subsurface_Live_Data!A151</f>
        <v/>
      </c>
      <c r="H152" s="34">
        <f>Subsurface_Live_Data!L151</f>
        <v/>
      </c>
    </row>
    <row r="153">
      <c r="A153" s="34">
        <f>Subsurface_Live_Data!A152</f>
        <v/>
      </c>
      <c r="B153" s="34">
        <f>Subsurface_Live_Data!B152</f>
        <v/>
      </c>
      <c r="C153" s="34">
        <f>Subsurface_Live_Data!A152</f>
        <v/>
      </c>
      <c r="D153" s="34">
        <f>Subsurface_Live_Data!G152</f>
        <v/>
      </c>
      <c r="E153" s="34">
        <f>Subsurface_Live_Data!A152</f>
        <v/>
      </c>
      <c r="F153" s="34">
        <f>Subsurface_Live_Data!J152</f>
        <v/>
      </c>
      <c r="G153" s="34">
        <f>Subsurface_Live_Data!A152</f>
        <v/>
      </c>
      <c r="H153" s="34">
        <f>Subsurface_Live_Data!L152</f>
        <v/>
      </c>
    </row>
    <row r="154">
      <c r="A154" s="34">
        <f>Subsurface_Live_Data!A153</f>
        <v/>
      </c>
      <c r="B154" s="34">
        <f>Subsurface_Live_Data!B153</f>
        <v/>
      </c>
      <c r="C154" s="34">
        <f>Subsurface_Live_Data!A153</f>
        <v/>
      </c>
      <c r="D154" s="34">
        <f>Subsurface_Live_Data!G153</f>
        <v/>
      </c>
      <c r="E154" s="34">
        <f>Subsurface_Live_Data!A153</f>
        <v/>
      </c>
      <c r="F154" s="34">
        <f>Subsurface_Live_Data!J153</f>
        <v/>
      </c>
      <c r="G154" s="34">
        <f>Subsurface_Live_Data!A153</f>
        <v/>
      </c>
      <c r="H154" s="34">
        <f>Subsurface_Live_Data!L153</f>
        <v/>
      </c>
    </row>
    <row r="155">
      <c r="A155" s="34">
        <f>Subsurface_Live_Data!A154</f>
        <v/>
      </c>
      <c r="B155" s="34">
        <f>Subsurface_Live_Data!B154</f>
        <v/>
      </c>
      <c r="C155" s="34">
        <f>Subsurface_Live_Data!A154</f>
        <v/>
      </c>
      <c r="D155" s="34">
        <f>Subsurface_Live_Data!G154</f>
        <v/>
      </c>
      <c r="E155" s="34">
        <f>Subsurface_Live_Data!A154</f>
        <v/>
      </c>
      <c r="F155" s="34">
        <f>Subsurface_Live_Data!J154</f>
        <v/>
      </c>
      <c r="G155" s="34">
        <f>Subsurface_Live_Data!A154</f>
        <v/>
      </c>
      <c r="H155" s="34">
        <f>Subsurface_Live_Data!L154</f>
        <v/>
      </c>
    </row>
    <row r="156">
      <c r="A156" s="34">
        <f>Subsurface_Live_Data!A155</f>
        <v/>
      </c>
      <c r="B156" s="34">
        <f>Subsurface_Live_Data!B155</f>
        <v/>
      </c>
      <c r="C156" s="34">
        <f>Subsurface_Live_Data!A155</f>
        <v/>
      </c>
      <c r="D156" s="34">
        <f>Subsurface_Live_Data!G155</f>
        <v/>
      </c>
      <c r="E156" s="34">
        <f>Subsurface_Live_Data!A155</f>
        <v/>
      </c>
      <c r="F156" s="34">
        <f>Subsurface_Live_Data!J155</f>
        <v/>
      </c>
      <c r="G156" s="34">
        <f>Subsurface_Live_Data!A155</f>
        <v/>
      </c>
      <c r="H156" s="34">
        <f>Subsurface_Live_Data!L155</f>
        <v/>
      </c>
    </row>
    <row r="157">
      <c r="A157" s="34">
        <f>Subsurface_Live_Data!A156</f>
        <v/>
      </c>
      <c r="B157" s="34">
        <f>Subsurface_Live_Data!B156</f>
        <v/>
      </c>
      <c r="C157" s="34">
        <f>Subsurface_Live_Data!A156</f>
        <v/>
      </c>
      <c r="D157" s="34">
        <f>Subsurface_Live_Data!G156</f>
        <v/>
      </c>
      <c r="E157" s="34">
        <f>Subsurface_Live_Data!A156</f>
        <v/>
      </c>
      <c r="F157" s="34">
        <f>Subsurface_Live_Data!J156</f>
        <v/>
      </c>
      <c r="G157" s="34">
        <f>Subsurface_Live_Data!A156</f>
        <v/>
      </c>
      <c r="H157" s="34">
        <f>Subsurface_Live_Data!L156</f>
        <v/>
      </c>
    </row>
    <row r="158">
      <c r="A158" s="34">
        <f>Subsurface_Live_Data!A157</f>
        <v/>
      </c>
      <c r="B158" s="34">
        <f>Subsurface_Live_Data!B157</f>
        <v/>
      </c>
      <c r="C158" s="34">
        <f>Subsurface_Live_Data!A157</f>
        <v/>
      </c>
      <c r="D158" s="34">
        <f>Subsurface_Live_Data!G157</f>
        <v/>
      </c>
      <c r="E158" s="34">
        <f>Subsurface_Live_Data!A157</f>
        <v/>
      </c>
      <c r="F158" s="34">
        <f>Subsurface_Live_Data!J157</f>
        <v/>
      </c>
      <c r="G158" s="34">
        <f>Subsurface_Live_Data!A157</f>
        <v/>
      </c>
      <c r="H158" s="34">
        <f>Subsurface_Live_Data!L157</f>
        <v/>
      </c>
    </row>
    <row r="159">
      <c r="A159" s="34">
        <f>Subsurface_Live_Data!A158</f>
        <v/>
      </c>
      <c r="B159" s="34">
        <f>Subsurface_Live_Data!B158</f>
        <v/>
      </c>
      <c r="C159" s="34">
        <f>Subsurface_Live_Data!A158</f>
        <v/>
      </c>
      <c r="D159" s="34">
        <f>Subsurface_Live_Data!G158</f>
        <v/>
      </c>
      <c r="E159" s="34">
        <f>Subsurface_Live_Data!A158</f>
        <v/>
      </c>
      <c r="F159" s="34">
        <f>Subsurface_Live_Data!J158</f>
        <v/>
      </c>
      <c r="G159" s="34">
        <f>Subsurface_Live_Data!A158</f>
        <v/>
      </c>
      <c r="H159" s="34">
        <f>Subsurface_Live_Data!L158</f>
        <v/>
      </c>
    </row>
    <row r="160">
      <c r="A160" s="34">
        <f>Subsurface_Live_Data!A159</f>
        <v/>
      </c>
      <c r="B160" s="34">
        <f>Subsurface_Live_Data!B159</f>
        <v/>
      </c>
      <c r="C160" s="34">
        <f>Subsurface_Live_Data!A159</f>
        <v/>
      </c>
      <c r="D160" s="34">
        <f>Subsurface_Live_Data!G159</f>
        <v/>
      </c>
      <c r="E160" s="34">
        <f>Subsurface_Live_Data!A159</f>
        <v/>
      </c>
      <c r="F160" s="34">
        <f>Subsurface_Live_Data!J159</f>
        <v/>
      </c>
      <c r="G160" s="34">
        <f>Subsurface_Live_Data!A159</f>
        <v/>
      </c>
      <c r="H160" s="34">
        <f>Subsurface_Live_Data!L159</f>
        <v/>
      </c>
    </row>
    <row r="161">
      <c r="A161" s="34">
        <f>Subsurface_Live_Data!A160</f>
        <v/>
      </c>
      <c r="B161" s="34">
        <f>Subsurface_Live_Data!B160</f>
        <v/>
      </c>
      <c r="C161" s="34">
        <f>Subsurface_Live_Data!A160</f>
        <v/>
      </c>
      <c r="D161" s="34">
        <f>Subsurface_Live_Data!G160</f>
        <v/>
      </c>
      <c r="E161" s="34">
        <f>Subsurface_Live_Data!A160</f>
        <v/>
      </c>
      <c r="F161" s="34">
        <f>Subsurface_Live_Data!J160</f>
        <v/>
      </c>
      <c r="G161" s="34">
        <f>Subsurface_Live_Data!A160</f>
        <v/>
      </c>
      <c r="H161" s="34">
        <f>Subsurface_Live_Data!L160</f>
        <v/>
      </c>
    </row>
    <row r="162">
      <c r="A162" s="34">
        <f>Subsurface_Live_Data!A161</f>
        <v/>
      </c>
      <c r="B162" s="34">
        <f>Subsurface_Live_Data!B161</f>
        <v/>
      </c>
      <c r="C162" s="34">
        <f>Subsurface_Live_Data!A161</f>
        <v/>
      </c>
      <c r="D162" s="34">
        <f>Subsurface_Live_Data!G161</f>
        <v/>
      </c>
      <c r="E162" s="34">
        <f>Subsurface_Live_Data!A161</f>
        <v/>
      </c>
      <c r="F162" s="34">
        <f>Subsurface_Live_Data!J161</f>
        <v/>
      </c>
      <c r="G162" s="34">
        <f>Subsurface_Live_Data!A161</f>
        <v/>
      </c>
      <c r="H162" s="34">
        <f>Subsurface_Live_Data!L161</f>
        <v/>
      </c>
    </row>
    <row r="163">
      <c r="A163" s="34">
        <f>Subsurface_Live_Data!A162</f>
        <v/>
      </c>
      <c r="B163" s="34">
        <f>Subsurface_Live_Data!B162</f>
        <v/>
      </c>
      <c r="C163" s="34">
        <f>Subsurface_Live_Data!A162</f>
        <v/>
      </c>
      <c r="D163" s="34">
        <f>Subsurface_Live_Data!G162</f>
        <v/>
      </c>
      <c r="E163" s="34">
        <f>Subsurface_Live_Data!A162</f>
        <v/>
      </c>
      <c r="F163" s="34">
        <f>Subsurface_Live_Data!J162</f>
        <v/>
      </c>
      <c r="G163" s="34">
        <f>Subsurface_Live_Data!A162</f>
        <v/>
      </c>
      <c r="H163" s="34">
        <f>Subsurface_Live_Data!L162</f>
        <v/>
      </c>
    </row>
    <row r="164">
      <c r="A164" s="34">
        <f>Subsurface_Live_Data!A163</f>
        <v/>
      </c>
      <c r="B164" s="34">
        <f>Subsurface_Live_Data!B163</f>
        <v/>
      </c>
      <c r="C164" s="34">
        <f>Subsurface_Live_Data!A163</f>
        <v/>
      </c>
      <c r="D164" s="34">
        <f>Subsurface_Live_Data!G163</f>
        <v/>
      </c>
      <c r="E164" s="34">
        <f>Subsurface_Live_Data!A163</f>
        <v/>
      </c>
      <c r="F164" s="34">
        <f>Subsurface_Live_Data!J163</f>
        <v/>
      </c>
      <c r="G164" s="34">
        <f>Subsurface_Live_Data!A163</f>
        <v/>
      </c>
      <c r="H164" s="34">
        <f>Subsurface_Live_Data!L163</f>
        <v/>
      </c>
    </row>
    <row r="165">
      <c r="A165" s="34">
        <f>Subsurface_Live_Data!A164</f>
        <v/>
      </c>
      <c r="B165" s="34">
        <f>Subsurface_Live_Data!B164</f>
        <v/>
      </c>
      <c r="C165" s="34">
        <f>Subsurface_Live_Data!A164</f>
        <v/>
      </c>
      <c r="D165" s="34">
        <f>Subsurface_Live_Data!G164</f>
        <v/>
      </c>
      <c r="E165" s="34">
        <f>Subsurface_Live_Data!A164</f>
        <v/>
      </c>
      <c r="F165" s="34">
        <f>Subsurface_Live_Data!J164</f>
        <v/>
      </c>
      <c r="G165" s="34">
        <f>Subsurface_Live_Data!A164</f>
        <v/>
      </c>
      <c r="H165" s="34">
        <f>Subsurface_Live_Data!L164</f>
        <v/>
      </c>
    </row>
    <row r="166">
      <c r="A166" s="34">
        <f>Subsurface_Live_Data!A165</f>
        <v/>
      </c>
      <c r="B166" s="34">
        <f>Subsurface_Live_Data!B165</f>
        <v/>
      </c>
      <c r="C166" s="34">
        <f>Subsurface_Live_Data!A165</f>
        <v/>
      </c>
      <c r="D166" s="34">
        <f>Subsurface_Live_Data!G165</f>
        <v/>
      </c>
      <c r="E166" s="34">
        <f>Subsurface_Live_Data!A165</f>
        <v/>
      </c>
      <c r="F166" s="34">
        <f>Subsurface_Live_Data!J165</f>
        <v/>
      </c>
      <c r="G166" s="34">
        <f>Subsurface_Live_Data!A165</f>
        <v/>
      </c>
      <c r="H166" s="34">
        <f>Subsurface_Live_Data!L165</f>
        <v/>
      </c>
    </row>
    <row r="167">
      <c r="A167" s="34">
        <f>Subsurface_Live_Data!A166</f>
        <v/>
      </c>
      <c r="B167" s="34">
        <f>Subsurface_Live_Data!B166</f>
        <v/>
      </c>
      <c r="C167" s="34">
        <f>Subsurface_Live_Data!A166</f>
        <v/>
      </c>
      <c r="D167" s="34">
        <f>Subsurface_Live_Data!G166</f>
        <v/>
      </c>
      <c r="E167" s="34">
        <f>Subsurface_Live_Data!A166</f>
        <v/>
      </c>
      <c r="F167" s="34">
        <f>Subsurface_Live_Data!J166</f>
        <v/>
      </c>
      <c r="G167" s="34">
        <f>Subsurface_Live_Data!A166</f>
        <v/>
      </c>
      <c r="H167" s="34">
        <f>Subsurface_Live_Data!L166</f>
        <v/>
      </c>
    </row>
    <row r="168">
      <c r="A168" s="34">
        <f>Subsurface_Live_Data!A167</f>
        <v/>
      </c>
      <c r="B168" s="34">
        <f>Subsurface_Live_Data!B167</f>
        <v/>
      </c>
      <c r="C168" s="34">
        <f>Subsurface_Live_Data!A167</f>
        <v/>
      </c>
      <c r="D168" s="34">
        <f>Subsurface_Live_Data!G167</f>
        <v/>
      </c>
      <c r="E168" s="34">
        <f>Subsurface_Live_Data!A167</f>
        <v/>
      </c>
      <c r="F168" s="34">
        <f>Subsurface_Live_Data!J167</f>
        <v/>
      </c>
      <c r="G168" s="34">
        <f>Subsurface_Live_Data!A167</f>
        <v/>
      </c>
      <c r="H168" s="34">
        <f>Subsurface_Live_Data!L167</f>
        <v/>
      </c>
    </row>
    <row r="169">
      <c r="A169" s="34">
        <f>Subsurface_Live_Data!A168</f>
        <v/>
      </c>
      <c r="B169" s="34">
        <f>Subsurface_Live_Data!B168</f>
        <v/>
      </c>
      <c r="C169" s="34">
        <f>Subsurface_Live_Data!A168</f>
        <v/>
      </c>
      <c r="D169" s="34">
        <f>Subsurface_Live_Data!G168</f>
        <v/>
      </c>
      <c r="E169" s="34">
        <f>Subsurface_Live_Data!A168</f>
        <v/>
      </c>
      <c r="F169" s="34">
        <f>Subsurface_Live_Data!J168</f>
        <v/>
      </c>
      <c r="G169" s="34">
        <f>Subsurface_Live_Data!A168</f>
        <v/>
      </c>
      <c r="H169" s="34">
        <f>Subsurface_Live_Data!L168</f>
        <v/>
      </c>
    </row>
    <row r="170">
      <c r="A170" s="34">
        <f>Subsurface_Live_Data!A169</f>
        <v/>
      </c>
      <c r="B170" s="34">
        <f>Subsurface_Live_Data!B169</f>
        <v/>
      </c>
      <c r="C170" s="34">
        <f>Subsurface_Live_Data!A169</f>
        <v/>
      </c>
      <c r="D170" s="34">
        <f>Subsurface_Live_Data!G169</f>
        <v/>
      </c>
      <c r="E170" s="34">
        <f>Subsurface_Live_Data!A169</f>
        <v/>
      </c>
      <c r="F170" s="34">
        <f>Subsurface_Live_Data!J169</f>
        <v/>
      </c>
      <c r="G170" s="34">
        <f>Subsurface_Live_Data!A169</f>
        <v/>
      </c>
      <c r="H170" s="34">
        <f>Subsurface_Live_Data!L169</f>
        <v/>
      </c>
    </row>
    <row r="171">
      <c r="A171" s="34">
        <f>Subsurface_Live_Data!A170</f>
        <v/>
      </c>
      <c r="B171" s="34">
        <f>Subsurface_Live_Data!B170</f>
        <v/>
      </c>
      <c r="C171" s="34">
        <f>Subsurface_Live_Data!A170</f>
        <v/>
      </c>
      <c r="D171" s="34">
        <f>Subsurface_Live_Data!G170</f>
        <v/>
      </c>
      <c r="E171" s="34">
        <f>Subsurface_Live_Data!A170</f>
        <v/>
      </c>
      <c r="F171" s="34">
        <f>Subsurface_Live_Data!J170</f>
        <v/>
      </c>
      <c r="G171" s="34">
        <f>Subsurface_Live_Data!A170</f>
        <v/>
      </c>
      <c r="H171" s="34">
        <f>Subsurface_Live_Data!L170</f>
        <v/>
      </c>
    </row>
    <row r="172">
      <c r="A172" s="34">
        <f>Subsurface_Live_Data!A171</f>
        <v/>
      </c>
      <c r="B172" s="34">
        <f>Subsurface_Live_Data!B171</f>
        <v/>
      </c>
      <c r="C172" s="34">
        <f>Subsurface_Live_Data!A171</f>
        <v/>
      </c>
      <c r="D172" s="34">
        <f>Subsurface_Live_Data!G171</f>
        <v/>
      </c>
      <c r="E172" s="34">
        <f>Subsurface_Live_Data!A171</f>
        <v/>
      </c>
      <c r="F172" s="34">
        <f>Subsurface_Live_Data!J171</f>
        <v/>
      </c>
      <c r="G172" s="34">
        <f>Subsurface_Live_Data!A171</f>
        <v/>
      </c>
      <c r="H172" s="34">
        <f>Subsurface_Live_Data!L171</f>
        <v/>
      </c>
    </row>
    <row r="173">
      <c r="A173" s="34">
        <f>Subsurface_Live_Data!A172</f>
        <v/>
      </c>
      <c r="B173" s="34">
        <f>Subsurface_Live_Data!B172</f>
        <v/>
      </c>
      <c r="C173" s="34">
        <f>Subsurface_Live_Data!A172</f>
        <v/>
      </c>
      <c r="D173" s="34">
        <f>Subsurface_Live_Data!G172</f>
        <v/>
      </c>
      <c r="E173" s="34">
        <f>Subsurface_Live_Data!A172</f>
        <v/>
      </c>
      <c r="F173" s="34">
        <f>Subsurface_Live_Data!J172</f>
        <v/>
      </c>
      <c r="G173" s="34">
        <f>Subsurface_Live_Data!A172</f>
        <v/>
      </c>
      <c r="H173" s="34">
        <f>Subsurface_Live_Data!L172</f>
        <v/>
      </c>
    </row>
    <row r="174">
      <c r="A174" s="34">
        <f>Subsurface_Live_Data!A173</f>
        <v/>
      </c>
      <c r="B174" s="34">
        <f>Subsurface_Live_Data!B173</f>
        <v/>
      </c>
      <c r="C174" s="34">
        <f>Subsurface_Live_Data!A173</f>
        <v/>
      </c>
      <c r="D174" s="34">
        <f>Subsurface_Live_Data!G173</f>
        <v/>
      </c>
      <c r="E174" s="34">
        <f>Subsurface_Live_Data!A173</f>
        <v/>
      </c>
      <c r="F174" s="34">
        <f>Subsurface_Live_Data!J173</f>
        <v/>
      </c>
      <c r="G174" s="34">
        <f>Subsurface_Live_Data!A173</f>
        <v/>
      </c>
      <c r="H174" s="34">
        <f>Subsurface_Live_Data!L173</f>
        <v/>
      </c>
    </row>
    <row r="175">
      <c r="A175" s="34">
        <f>Subsurface_Live_Data!A174</f>
        <v/>
      </c>
      <c r="B175" s="34">
        <f>Subsurface_Live_Data!B174</f>
        <v/>
      </c>
      <c r="C175" s="34">
        <f>Subsurface_Live_Data!A174</f>
        <v/>
      </c>
      <c r="D175" s="34">
        <f>Subsurface_Live_Data!G174</f>
        <v/>
      </c>
      <c r="E175" s="34">
        <f>Subsurface_Live_Data!A174</f>
        <v/>
      </c>
      <c r="F175" s="34">
        <f>Subsurface_Live_Data!J174</f>
        <v/>
      </c>
      <c r="G175" s="34">
        <f>Subsurface_Live_Data!A174</f>
        <v/>
      </c>
      <c r="H175" s="34">
        <f>Subsurface_Live_Data!L174</f>
        <v/>
      </c>
    </row>
    <row r="176">
      <c r="A176" s="34">
        <f>Subsurface_Live_Data!A175</f>
        <v/>
      </c>
      <c r="B176" s="34">
        <f>Subsurface_Live_Data!B175</f>
        <v/>
      </c>
      <c r="C176" s="34">
        <f>Subsurface_Live_Data!A175</f>
        <v/>
      </c>
      <c r="D176" s="34">
        <f>Subsurface_Live_Data!G175</f>
        <v/>
      </c>
      <c r="E176" s="34">
        <f>Subsurface_Live_Data!A175</f>
        <v/>
      </c>
      <c r="F176" s="34">
        <f>Subsurface_Live_Data!J175</f>
        <v/>
      </c>
      <c r="G176" s="34">
        <f>Subsurface_Live_Data!A175</f>
        <v/>
      </c>
      <c r="H176" s="34">
        <f>Subsurface_Live_Data!L175</f>
        <v/>
      </c>
    </row>
    <row r="177">
      <c r="A177" s="34">
        <f>Subsurface_Live_Data!A176</f>
        <v/>
      </c>
      <c r="B177" s="34">
        <f>Subsurface_Live_Data!B176</f>
        <v/>
      </c>
      <c r="C177" s="34">
        <f>Subsurface_Live_Data!A176</f>
        <v/>
      </c>
      <c r="D177" s="34">
        <f>Subsurface_Live_Data!G176</f>
        <v/>
      </c>
      <c r="E177" s="34">
        <f>Subsurface_Live_Data!A176</f>
        <v/>
      </c>
      <c r="F177" s="34">
        <f>Subsurface_Live_Data!J176</f>
        <v/>
      </c>
      <c r="G177" s="34">
        <f>Subsurface_Live_Data!A176</f>
        <v/>
      </c>
      <c r="H177" s="34">
        <f>Subsurface_Live_Data!L176</f>
        <v/>
      </c>
    </row>
    <row r="178">
      <c r="A178" s="34">
        <f>Subsurface_Live_Data!A177</f>
        <v/>
      </c>
      <c r="B178" s="34">
        <f>Subsurface_Live_Data!B177</f>
        <v/>
      </c>
      <c r="C178" s="34">
        <f>Subsurface_Live_Data!A177</f>
        <v/>
      </c>
      <c r="D178" s="34">
        <f>Subsurface_Live_Data!G177</f>
        <v/>
      </c>
      <c r="E178" s="34">
        <f>Subsurface_Live_Data!A177</f>
        <v/>
      </c>
      <c r="F178" s="34">
        <f>Subsurface_Live_Data!J177</f>
        <v/>
      </c>
      <c r="G178" s="34">
        <f>Subsurface_Live_Data!A177</f>
        <v/>
      </c>
      <c r="H178" s="34">
        <f>Subsurface_Live_Data!L177</f>
        <v/>
      </c>
    </row>
    <row r="179">
      <c r="A179" s="34">
        <f>Subsurface_Live_Data!A178</f>
        <v/>
      </c>
      <c r="B179" s="34">
        <f>Subsurface_Live_Data!B178</f>
        <v/>
      </c>
      <c r="C179" s="34">
        <f>Subsurface_Live_Data!A178</f>
        <v/>
      </c>
      <c r="D179" s="34">
        <f>Subsurface_Live_Data!G178</f>
        <v/>
      </c>
      <c r="E179" s="34">
        <f>Subsurface_Live_Data!A178</f>
        <v/>
      </c>
      <c r="F179" s="34">
        <f>Subsurface_Live_Data!J178</f>
        <v/>
      </c>
      <c r="G179" s="34">
        <f>Subsurface_Live_Data!A178</f>
        <v/>
      </c>
      <c r="H179" s="34">
        <f>Subsurface_Live_Data!L178</f>
        <v/>
      </c>
    </row>
    <row r="180">
      <c r="A180" s="34">
        <f>Subsurface_Live_Data!A179</f>
        <v/>
      </c>
      <c r="B180" s="34">
        <f>Subsurface_Live_Data!B179</f>
        <v/>
      </c>
      <c r="C180" s="34">
        <f>Subsurface_Live_Data!A179</f>
        <v/>
      </c>
      <c r="D180" s="34">
        <f>Subsurface_Live_Data!G179</f>
        <v/>
      </c>
      <c r="E180" s="34">
        <f>Subsurface_Live_Data!A179</f>
        <v/>
      </c>
      <c r="F180" s="34">
        <f>Subsurface_Live_Data!J179</f>
        <v/>
      </c>
      <c r="G180" s="34">
        <f>Subsurface_Live_Data!A179</f>
        <v/>
      </c>
      <c r="H180" s="34">
        <f>Subsurface_Live_Data!L179</f>
        <v/>
      </c>
    </row>
    <row r="181">
      <c r="A181" s="34">
        <f>Subsurface_Live_Data!A180</f>
        <v/>
      </c>
      <c r="B181" s="34">
        <f>Subsurface_Live_Data!B180</f>
        <v/>
      </c>
      <c r="C181" s="34">
        <f>Subsurface_Live_Data!A180</f>
        <v/>
      </c>
      <c r="D181" s="34">
        <f>Subsurface_Live_Data!G180</f>
        <v/>
      </c>
      <c r="E181" s="34">
        <f>Subsurface_Live_Data!A180</f>
        <v/>
      </c>
      <c r="F181" s="34">
        <f>Subsurface_Live_Data!J180</f>
        <v/>
      </c>
      <c r="G181" s="34">
        <f>Subsurface_Live_Data!A180</f>
        <v/>
      </c>
      <c r="H181" s="34">
        <f>Subsurface_Live_Data!L180</f>
        <v/>
      </c>
    </row>
    <row r="182">
      <c r="A182" s="34">
        <f>Subsurface_Live_Data!A181</f>
        <v/>
      </c>
      <c r="B182" s="34">
        <f>Subsurface_Live_Data!B181</f>
        <v/>
      </c>
      <c r="C182" s="34">
        <f>Subsurface_Live_Data!A181</f>
        <v/>
      </c>
      <c r="D182" s="34">
        <f>Subsurface_Live_Data!G181</f>
        <v/>
      </c>
      <c r="E182" s="34">
        <f>Subsurface_Live_Data!A181</f>
        <v/>
      </c>
      <c r="F182" s="34">
        <f>Subsurface_Live_Data!J181</f>
        <v/>
      </c>
      <c r="G182" s="34">
        <f>Subsurface_Live_Data!A181</f>
        <v/>
      </c>
      <c r="H182" s="34">
        <f>Subsurface_Live_Data!L181</f>
        <v/>
      </c>
    </row>
    <row r="183">
      <c r="A183" s="34">
        <f>Subsurface_Live_Data!A182</f>
        <v/>
      </c>
      <c r="B183" s="34">
        <f>Subsurface_Live_Data!B182</f>
        <v/>
      </c>
      <c r="C183" s="34">
        <f>Subsurface_Live_Data!A182</f>
        <v/>
      </c>
      <c r="D183" s="34">
        <f>Subsurface_Live_Data!G182</f>
        <v/>
      </c>
      <c r="E183" s="34">
        <f>Subsurface_Live_Data!A182</f>
        <v/>
      </c>
      <c r="F183" s="34">
        <f>Subsurface_Live_Data!J182</f>
        <v/>
      </c>
      <c r="G183" s="34">
        <f>Subsurface_Live_Data!A182</f>
        <v/>
      </c>
      <c r="H183" s="34">
        <f>Subsurface_Live_Data!L182</f>
        <v/>
      </c>
    </row>
    <row r="184">
      <c r="A184" s="34">
        <f>Subsurface_Live_Data!A183</f>
        <v/>
      </c>
      <c r="B184" s="34">
        <f>Subsurface_Live_Data!B183</f>
        <v/>
      </c>
      <c r="C184" s="34">
        <f>Subsurface_Live_Data!A183</f>
        <v/>
      </c>
      <c r="D184" s="34">
        <f>Subsurface_Live_Data!G183</f>
        <v/>
      </c>
      <c r="E184" s="34">
        <f>Subsurface_Live_Data!A183</f>
        <v/>
      </c>
      <c r="F184" s="34">
        <f>Subsurface_Live_Data!J183</f>
        <v/>
      </c>
      <c r="G184" s="34">
        <f>Subsurface_Live_Data!A183</f>
        <v/>
      </c>
      <c r="H184" s="34">
        <f>Subsurface_Live_Data!L183</f>
        <v/>
      </c>
    </row>
    <row r="185">
      <c r="A185" s="34">
        <f>Subsurface_Live_Data!A184</f>
        <v/>
      </c>
      <c r="B185" s="34">
        <f>Subsurface_Live_Data!B184</f>
        <v/>
      </c>
      <c r="C185" s="34">
        <f>Subsurface_Live_Data!A184</f>
        <v/>
      </c>
      <c r="D185" s="34">
        <f>Subsurface_Live_Data!G184</f>
        <v/>
      </c>
      <c r="E185" s="34">
        <f>Subsurface_Live_Data!A184</f>
        <v/>
      </c>
      <c r="F185" s="34">
        <f>Subsurface_Live_Data!J184</f>
        <v/>
      </c>
      <c r="G185" s="34">
        <f>Subsurface_Live_Data!A184</f>
        <v/>
      </c>
      <c r="H185" s="34">
        <f>Subsurface_Live_Data!L184</f>
        <v/>
      </c>
    </row>
    <row r="186">
      <c r="A186" s="34">
        <f>Subsurface_Live_Data!A185</f>
        <v/>
      </c>
      <c r="B186" s="34">
        <f>Subsurface_Live_Data!B185</f>
        <v/>
      </c>
      <c r="C186" s="34">
        <f>Subsurface_Live_Data!A185</f>
        <v/>
      </c>
      <c r="D186" s="34">
        <f>Subsurface_Live_Data!G185</f>
        <v/>
      </c>
      <c r="E186" s="34">
        <f>Subsurface_Live_Data!A185</f>
        <v/>
      </c>
      <c r="F186" s="34">
        <f>Subsurface_Live_Data!J185</f>
        <v/>
      </c>
      <c r="G186" s="34">
        <f>Subsurface_Live_Data!A185</f>
        <v/>
      </c>
      <c r="H186" s="34">
        <f>Subsurface_Live_Data!L185</f>
        <v/>
      </c>
    </row>
    <row r="187">
      <c r="A187" s="34">
        <f>Subsurface_Live_Data!A186</f>
        <v/>
      </c>
      <c r="B187" s="34">
        <f>Subsurface_Live_Data!B186</f>
        <v/>
      </c>
      <c r="C187" s="34">
        <f>Subsurface_Live_Data!A186</f>
        <v/>
      </c>
      <c r="D187" s="34">
        <f>Subsurface_Live_Data!G186</f>
        <v/>
      </c>
      <c r="E187" s="34">
        <f>Subsurface_Live_Data!A186</f>
        <v/>
      </c>
      <c r="F187" s="34">
        <f>Subsurface_Live_Data!J186</f>
        <v/>
      </c>
      <c r="G187" s="34">
        <f>Subsurface_Live_Data!A186</f>
        <v/>
      </c>
      <c r="H187" s="34">
        <f>Subsurface_Live_Data!L186</f>
        <v/>
      </c>
    </row>
    <row r="188">
      <c r="A188" s="34">
        <f>Subsurface_Live_Data!A187</f>
        <v/>
      </c>
      <c r="B188" s="34">
        <f>Subsurface_Live_Data!B187</f>
        <v/>
      </c>
      <c r="C188" s="34">
        <f>Subsurface_Live_Data!A187</f>
        <v/>
      </c>
      <c r="D188" s="34">
        <f>Subsurface_Live_Data!G187</f>
        <v/>
      </c>
      <c r="E188" s="34">
        <f>Subsurface_Live_Data!A187</f>
        <v/>
      </c>
      <c r="F188" s="34">
        <f>Subsurface_Live_Data!J187</f>
        <v/>
      </c>
      <c r="G188" s="34">
        <f>Subsurface_Live_Data!A187</f>
        <v/>
      </c>
      <c r="H188" s="34">
        <f>Subsurface_Live_Data!L187</f>
        <v/>
      </c>
    </row>
    <row r="189">
      <c r="A189" s="34">
        <f>Subsurface_Live_Data!A188</f>
        <v/>
      </c>
      <c r="B189" s="34">
        <f>Subsurface_Live_Data!B188</f>
        <v/>
      </c>
      <c r="C189" s="34">
        <f>Subsurface_Live_Data!A188</f>
        <v/>
      </c>
      <c r="D189" s="34">
        <f>Subsurface_Live_Data!G188</f>
        <v/>
      </c>
      <c r="E189" s="34">
        <f>Subsurface_Live_Data!A188</f>
        <v/>
      </c>
      <c r="F189" s="34">
        <f>Subsurface_Live_Data!J188</f>
        <v/>
      </c>
      <c r="G189" s="34">
        <f>Subsurface_Live_Data!A188</f>
        <v/>
      </c>
      <c r="H189" s="34">
        <f>Subsurface_Live_Data!L188</f>
        <v/>
      </c>
    </row>
    <row r="190">
      <c r="A190" s="34">
        <f>Subsurface_Live_Data!A189</f>
        <v/>
      </c>
      <c r="B190" s="34">
        <f>Subsurface_Live_Data!B189</f>
        <v/>
      </c>
      <c r="C190" s="34">
        <f>Subsurface_Live_Data!A189</f>
        <v/>
      </c>
      <c r="D190" s="34">
        <f>Subsurface_Live_Data!G189</f>
        <v/>
      </c>
      <c r="E190" s="34">
        <f>Subsurface_Live_Data!A189</f>
        <v/>
      </c>
      <c r="F190" s="34">
        <f>Subsurface_Live_Data!J189</f>
        <v/>
      </c>
      <c r="G190" s="34">
        <f>Subsurface_Live_Data!A189</f>
        <v/>
      </c>
      <c r="H190" s="34">
        <f>Subsurface_Live_Data!L189</f>
        <v/>
      </c>
    </row>
    <row r="191">
      <c r="A191" s="34">
        <f>Subsurface_Live_Data!A190</f>
        <v/>
      </c>
      <c r="B191" s="34">
        <f>Subsurface_Live_Data!B190</f>
        <v/>
      </c>
      <c r="C191" s="34">
        <f>Subsurface_Live_Data!A190</f>
        <v/>
      </c>
      <c r="D191" s="34">
        <f>Subsurface_Live_Data!G190</f>
        <v/>
      </c>
      <c r="E191" s="34">
        <f>Subsurface_Live_Data!A190</f>
        <v/>
      </c>
      <c r="F191" s="34">
        <f>Subsurface_Live_Data!J190</f>
        <v/>
      </c>
      <c r="G191" s="34">
        <f>Subsurface_Live_Data!A190</f>
        <v/>
      </c>
      <c r="H191" s="34">
        <f>Subsurface_Live_Data!L190</f>
        <v/>
      </c>
    </row>
    <row r="192">
      <c r="A192" s="34">
        <f>Subsurface_Live_Data!A191</f>
        <v/>
      </c>
      <c r="B192" s="34">
        <f>Subsurface_Live_Data!B191</f>
        <v/>
      </c>
      <c r="C192" s="34">
        <f>Subsurface_Live_Data!A191</f>
        <v/>
      </c>
      <c r="D192" s="34">
        <f>Subsurface_Live_Data!G191</f>
        <v/>
      </c>
      <c r="E192" s="34">
        <f>Subsurface_Live_Data!A191</f>
        <v/>
      </c>
      <c r="F192" s="34">
        <f>Subsurface_Live_Data!J191</f>
        <v/>
      </c>
      <c r="G192" s="34">
        <f>Subsurface_Live_Data!A191</f>
        <v/>
      </c>
      <c r="H192" s="34">
        <f>Subsurface_Live_Data!L191</f>
        <v/>
      </c>
    </row>
    <row r="193">
      <c r="A193" s="34">
        <f>Subsurface_Live_Data!A192</f>
        <v/>
      </c>
      <c r="B193" s="34">
        <f>Subsurface_Live_Data!B192</f>
        <v/>
      </c>
      <c r="C193" s="34">
        <f>Subsurface_Live_Data!A192</f>
        <v/>
      </c>
      <c r="D193" s="34">
        <f>Subsurface_Live_Data!G192</f>
        <v/>
      </c>
      <c r="E193" s="34">
        <f>Subsurface_Live_Data!A192</f>
        <v/>
      </c>
      <c r="F193" s="34">
        <f>Subsurface_Live_Data!J192</f>
        <v/>
      </c>
      <c r="G193" s="34">
        <f>Subsurface_Live_Data!A192</f>
        <v/>
      </c>
      <c r="H193" s="34">
        <f>Subsurface_Live_Data!L192</f>
        <v/>
      </c>
    </row>
    <row r="194">
      <c r="A194" s="34">
        <f>Subsurface_Live_Data!A193</f>
        <v/>
      </c>
      <c r="B194" s="34">
        <f>Subsurface_Live_Data!B193</f>
        <v/>
      </c>
      <c r="C194" s="34">
        <f>Subsurface_Live_Data!A193</f>
        <v/>
      </c>
      <c r="D194" s="34">
        <f>Subsurface_Live_Data!G193</f>
        <v/>
      </c>
      <c r="E194" s="34">
        <f>Subsurface_Live_Data!A193</f>
        <v/>
      </c>
      <c r="F194" s="34">
        <f>Subsurface_Live_Data!J193</f>
        <v/>
      </c>
      <c r="G194" s="34">
        <f>Subsurface_Live_Data!A193</f>
        <v/>
      </c>
      <c r="H194" s="34">
        <f>Subsurface_Live_Data!L193</f>
        <v/>
      </c>
    </row>
    <row r="195">
      <c r="A195" s="34">
        <f>Subsurface_Live_Data!A194</f>
        <v/>
      </c>
      <c r="B195" s="34">
        <f>Subsurface_Live_Data!B194</f>
        <v/>
      </c>
      <c r="C195" s="34">
        <f>Subsurface_Live_Data!A194</f>
        <v/>
      </c>
      <c r="D195" s="34">
        <f>Subsurface_Live_Data!G194</f>
        <v/>
      </c>
      <c r="E195" s="34">
        <f>Subsurface_Live_Data!A194</f>
        <v/>
      </c>
      <c r="F195" s="34">
        <f>Subsurface_Live_Data!J194</f>
        <v/>
      </c>
      <c r="G195" s="34">
        <f>Subsurface_Live_Data!A194</f>
        <v/>
      </c>
      <c r="H195" s="34">
        <f>Subsurface_Live_Data!L194</f>
        <v/>
      </c>
    </row>
    <row r="196">
      <c r="A196" s="34">
        <f>Subsurface_Live_Data!A195</f>
        <v/>
      </c>
      <c r="B196" s="34">
        <f>Subsurface_Live_Data!B195</f>
        <v/>
      </c>
      <c r="C196" s="34">
        <f>Subsurface_Live_Data!A195</f>
        <v/>
      </c>
      <c r="D196" s="34">
        <f>Subsurface_Live_Data!G195</f>
        <v/>
      </c>
      <c r="E196" s="34">
        <f>Subsurface_Live_Data!A195</f>
        <v/>
      </c>
      <c r="F196" s="34">
        <f>Subsurface_Live_Data!J195</f>
        <v/>
      </c>
      <c r="G196" s="34">
        <f>Subsurface_Live_Data!A195</f>
        <v/>
      </c>
      <c r="H196" s="34">
        <f>Subsurface_Live_Data!L195</f>
        <v/>
      </c>
    </row>
    <row r="197">
      <c r="A197" s="34">
        <f>Subsurface_Live_Data!A196</f>
        <v/>
      </c>
      <c r="B197" s="34">
        <f>Subsurface_Live_Data!B196</f>
        <v/>
      </c>
      <c r="C197" s="34">
        <f>Subsurface_Live_Data!A196</f>
        <v/>
      </c>
      <c r="D197" s="34">
        <f>Subsurface_Live_Data!G196</f>
        <v/>
      </c>
      <c r="E197" s="34">
        <f>Subsurface_Live_Data!A196</f>
        <v/>
      </c>
      <c r="F197" s="34">
        <f>Subsurface_Live_Data!J196</f>
        <v/>
      </c>
      <c r="G197" s="34">
        <f>Subsurface_Live_Data!A196</f>
        <v/>
      </c>
      <c r="H197" s="34">
        <f>Subsurface_Live_Data!L196</f>
        <v/>
      </c>
    </row>
    <row r="198">
      <c r="A198" s="34">
        <f>Subsurface_Live_Data!A197</f>
        <v/>
      </c>
      <c r="B198" s="34">
        <f>Subsurface_Live_Data!B197</f>
        <v/>
      </c>
      <c r="C198" s="34">
        <f>Subsurface_Live_Data!A197</f>
        <v/>
      </c>
      <c r="D198" s="34">
        <f>Subsurface_Live_Data!G197</f>
        <v/>
      </c>
      <c r="E198" s="34">
        <f>Subsurface_Live_Data!A197</f>
        <v/>
      </c>
      <c r="F198" s="34">
        <f>Subsurface_Live_Data!J197</f>
        <v/>
      </c>
      <c r="G198" s="34">
        <f>Subsurface_Live_Data!A197</f>
        <v/>
      </c>
      <c r="H198" s="34">
        <f>Subsurface_Live_Data!L197</f>
        <v/>
      </c>
    </row>
    <row r="199">
      <c r="A199" s="34">
        <f>Subsurface_Live_Data!A198</f>
        <v/>
      </c>
      <c r="B199" s="34">
        <f>Subsurface_Live_Data!B198</f>
        <v/>
      </c>
      <c r="C199" s="34">
        <f>Subsurface_Live_Data!A198</f>
        <v/>
      </c>
      <c r="D199" s="34">
        <f>Subsurface_Live_Data!G198</f>
        <v/>
      </c>
      <c r="E199" s="34">
        <f>Subsurface_Live_Data!A198</f>
        <v/>
      </c>
      <c r="F199" s="34">
        <f>Subsurface_Live_Data!J198</f>
        <v/>
      </c>
      <c r="G199" s="34">
        <f>Subsurface_Live_Data!A198</f>
        <v/>
      </c>
      <c r="H199" s="34">
        <f>Subsurface_Live_Data!L198</f>
        <v/>
      </c>
    </row>
    <row r="200">
      <c r="A200" s="34">
        <f>Subsurface_Live_Data!A199</f>
        <v/>
      </c>
      <c r="B200" s="34">
        <f>Subsurface_Live_Data!B199</f>
        <v/>
      </c>
      <c r="C200" s="34">
        <f>Subsurface_Live_Data!A199</f>
        <v/>
      </c>
      <c r="D200" s="34">
        <f>Subsurface_Live_Data!G199</f>
        <v/>
      </c>
      <c r="E200" s="34">
        <f>Subsurface_Live_Data!A199</f>
        <v/>
      </c>
      <c r="F200" s="34">
        <f>Subsurface_Live_Data!J199</f>
        <v/>
      </c>
      <c r="G200" s="34">
        <f>Subsurface_Live_Data!A199</f>
        <v/>
      </c>
      <c r="H200" s="34">
        <f>Subsurface_Live_Data!L199</f>
        <v/>
      </c>
    </row>
    <row r="201">
      <c r="A201" s="34">
        <f>Subsurface_Live_Data!A200</f>
        <v/>
      </c>
      <c r="B201" s="34">
        <f>Subsurface_Live_Data!B200</f>
        <v/>
      </c>
      <c r="C201" s="34">
        <f>Subsurface_Live_Data!A200</f>
        <v/>
      </c>
      <c r="D201" s="34">
        <f>Subsurface_Live_Data!G200</f>
        <v/>
      </c>
      <c r="E201" s="34">
        <f>Subsurface_Live_Data!A200</f>
        <v/>
      </c>
      <c r="F201" s="34">
        <f>Subsurface_Live_Data!J200</f>
        <v/>
      </c>
      <c r="G201" s="34">
        <f>Subsurface_Live_Data!A200</f>
        <v/>
      </c>
      <c r="H201" s="34">
        <f>Subsurface_Live_Data!L200</f>
        <v/>
      </c>
    </row>
    <row r="202">
      <c r="A202" s="34">
        <f>Subsurface_Live_Data!A201</f>
        <v/>
      </c>
      <c r="B202" s="34">
        <f>Subsurface_Live_Data!B201</f>
        <v/>
      </c>
      <c r="C202" s="34">
        <f>Subsurface_Live_Data!A201</f>
        <v/>
      </c>
      <c r="D202" s="34">
        <f>Subsurface_Live_Data!G201</f>
        <v/>
      </c>
      <c r="E202" s="34">
        <f>Subsurface_Live_Data!A201</f>
        <v/>
      </c>
      <c r="F202" s="34">
        <f>Subsurface_Live_Data!J201</f>
        <v/>
      </c>
      <c r="G202" s="34">
        <f>Subsurface_Live_Data!A201</f>
        <v/>
      </c>
      <c r="H202" s="34">
        <f>Subsurface_Live_Data!L201</f>
        <v/>
      </c>
    </row>
    <row r="203">
      <c r="A203" s="34">
        <f>Subsurface_Live_Data!A202</f>
        <v/>
      </c>
      <c r="B203" s="34">
        <f>Subsurface_Live_Data!B202</f>
        <v/>
      </c>
      <c r="C203" s="34">
        <f>Subsurface_Live_Data!A202</f>
        <v/>
      </c>
      <c r="D203" s="34">
        <f>Subsurface_Live_Data!G202</f>
        <v/>
      </c>
      <c r="E203" s="34">
        <f>Subsurface_Live_Data!A202</f>
        <v/>
      </c>
      <c r="F203" s="34">
        <f>Subsurface_Live_Data!J202</f>
        <v/>
      </c>
      <c r="G203" s="34">
        <f>Subsurface_Live_Data!A202</f>
        <v/>
      </c>
      <c r="H203" s="34">
        <f>Subsurface_Live_Data!L202</f>
        <v/>
      </c>
    </row>
    <row r="204">
      <c r="A204" s="34">
        <f>Subsurface_Live_Data!A203</f>
        <v/>
      </c>
      <c r="B204" s="34">
        <f>Subsurface_Live_Data!B203</f>
        <v/>
      </c>
      <c r="C204" s="34">
        <f>Subsurface_Live_Data!A203</f>
        <v/>
      </c>
      <c r="D204" s="34">
        <f>Subsurface_Live_Data!G203</f>
        <v/>
      </c>
      <c r="E204" s="34">
        <f>Subsurface_Live_Data!A203</f>
        <v/>
      </c>
      <c r="F204" s="34">
        <f>Subsurface_Live_Data!J203</f>
        <v/>
      </c>
      <c r="G204" s="34">
        <f>Subsurface_Live_Data!A203</f>
        <v/>
      </c>
      <c r="H204" s="34">
        <f>Subsurface_Live_Data!L203</f>
        <v/>
      </c>
    </row>
    <row r="205">
      <c r="A205" s="34">
        <f>Subsurface_Live_Data!A204</f>
        <v/>
      </c>
      <c r="B205" s="34">
        <f>Subsurface_Live_Data!B204</f>
        <v/>
      </c>
      <c r="C205" s="34">
        <f>Subsurface_Live_Data!A204</f>
        <v/>
      </c>
      <c r="D205" s="34">
        <f>Subsurface_Live_Data!G204</f>
        <v/>
      </c>
      <c r="E205" s="34">
        <f>Subsurface_Live_Data!A204</f>
        <v/>
      </c>
      <c r="F205" s="34">
        <f>Subsurface_Live_Data!J204</f>
        <v/>
      </c>
      <c r="G205" s="34">
        <f>Subsurface_Live_Data!A204</f>
        <v/>
      </c>
      <c r="H205" s="34">
        <f>Subsurface_Live_Data!L204</f>
        <v/>
      </c>
    </row>
    <row r="206">
      <c r="A206" s="34">
        <f>Subsurface_Live_Data!A205</f>
        <v/>
      </c>
      <c r="B206" s="34">
        <f>Subsurface_Live_Data!B205</f>
        <v/>
      </c>
      <c r="C206" s="34">
        <f>Subsurface_Live_Data!A205</f>
        <v/>
      </c>
      <c r="D206" s="34">
        <f>Subsurface_Live_Data!G205</f>
        <v/>
      </c>
      <c r="E206" s="34">
        <f>Subsurface_Live_Data!A205</f>
        <v/>
      </c>
      <c r="F206" s="34">
        <f>Subsurface_Live_Data!J205</f>
        <v/>
      </c>
      <c r="G206" s="34">
        <f>Subsurface_Live_Data!A205</f>
        <v/>
      </c>
      <c r="H206" s="34">
        <f>Subsurface_Live_Data!L205</f>
        <v/>
      </c>
    </row>
    <row r="207">
      <c r="A207" s="34">
        <f>Subsurface_Live_Data!A206</f>
        <v/>
      </c>
      <c r="B207" s="34">
        <f>Subsurface_Live_Data!B206</f>
        <v/>
      </c>
      <c r="C207" s="34">
        <f>Subsurface_Live_Data!A206</f>
        <v/>
      </c>
      <c r="D207" s="34">
        <f>Subsurface_Live_Data!G206</f>
        <v/>
      </c>
      <c r="E207" s="34">
        <f>Subsurface_Live_Data!A206</f>
        <v/>
      </c>
      <c r="F207" s="34">
        <f>Subsurface_Live_Data!J206</f>
        <v/>
      </c>
      <c r="G207" s="34">
        <f>Subsurface_Live_Data!A206</f>
        <v/>
      </c>
      <c r="H207" s="34">
        <f>Subsurface_Live_Data!L206</f>
        <v/>
      </c>
    </row>
    <row r="208">
      <c r="A208" s="34">
        <f>Subsurface_Live_Data!A207</f>
        <v/>
      </c>
      <c r="B208" s="34">
        <f>Subsurface_Live_Data!B207</f>
        <v/>
      </c>
      <c r="C208" s="34">
        <f>Subsurface_Live_Data!A207</f>
        <v/>
      </c>
      <c r="D208" s="34">
        <f>Subsurface_Live_Data!G207</f>
        <v/>
      </c>
      <c r="E208" s="34">
        <f>Subsurface_Live_Data!A207</f>
        <v/>
      </c>
      <c r="F208" s="34">
        <f>Subsurface_Live_Data!J207</f>
        <v/>
      </c>
      <c r="G208" s="34">
        <f>Subsurface_Live_Data!A207</f>
        <v/>
      </c>
      <c r="H208" s="34">
        <f>Subsurface_Live_Data!L207</f>
        <v/>
      </c>
    </row>
    <row r="209">
      <c r="A209" s="34">
        <f>Subsurface_Live_Data!A208</f>
        <v/>
      </c>
      <c r="B209" s="34">
        <f>Subsurface_Live_Data!B208</f>
        <v/>
      </c>
      <c r="C209" s="34">
        <f>Subsurface_Live_Data!A208</f>
        <v/>
      </c>
      <c r="D209" s="34">
        <f>Subsurface_Live_Data!G208</f>
        <v/>
      </c>
      <c r="E209" s="34">
        <f>Subsurface_Live_Data!A208</f>
        <v/>
      </c>
      <c r="F209" s="34">
        <f>Subsurface_Live_Data!J208</f>
        <v/>
      </c>
      <c r="G209" s="34">
        <f>Subsurface_Live_Data!A208</f>
        <v/>
      </c>
      <c r="H209" s="34">
        <f>Subsurface_Live_Data!L208</f>
        <v/>
      </c>
    </row>
    <row r="210">
      <c r="A210" s="34">
        <f>Subsurface_Live_Data!A209</f>
        <v/>
      </c>
      <c r="B210" s="34">
        <f>Subsurface_Live_Data!B209</f>
        <v/>
      </c>
      <c r="C210" s="34">
        <f>Subsurface_Live_Data!A209</f>
        <v/>
      </c>
      <c r="D210" s="34">
        <f>Subsurface_Live_Data!G209</f>
        <v/>
      </c>
      <c r="E210" s="34">
        <f>Subsurface_Live_Data!A209</f>
        <v/>
      </c>
      <c r="F210" s="34">
        <f>Subsurface_Live_Data!J209</f>
        <v/>
      </c>
      <c r="G210" s="34">
        <f>Subsurface_Live_Data!A209</f>
        <v/>
      </c>
      <c r="H210" s="34">
        <f>Subsurface_Live_Data!L209</f>
        <v/>
      </c>
    </row>
    <row r="211">
      <c r="A211" s="34">
        <f>Subsurface_Live_Data!A210</f>
        <v/>
      </c>
      <c r="B211" s="34">
        <f>Subsurface_Live_Data!B210</f>
        <v/>
      </c>
      <c r="C211" s="34">
        <f>Subsurface_Live_Data!A210</f>
        <v/>
      </c>
      <c r="D211" s="34">
        <f>Subsurface_Live_Data!G210</f>
        <v/>
      </c>
      <c r="E211" s="34">
        <f>Subsurface_Live_Data!A210</f>
        <v/>
      </c>
      <c r="F211" s="34">
        <f>Subsurface_Live_Data!J210</f>
        <v/>
      </c>
      <c r="G211" s="34">
        <f>Subsurface_Live_Data!A210</f>
        <v/>
      </c>
      <c r="H211" s="34">
        <f>Subsurface_Live_Data!L210</f>
        <v/>
      </c>
    </row>
    <row r="212">
      <c r="A212" s="34">
        <f>Subsurface_Live_Data!A211</f>
        <v/>
      </c>
      <c r="B212" s="34">
        <f>Subsurface_Live_Data!B211</f>
        <v/>
      </c>
      <c r="C212" s="34">
        <f>Subsurface_Live_Data!A211</f>
        <v/>
      </c>
      <c r="D212" s="34">
        <f>Subsurface_Live_Data!G211</f>
        <v/>
      </c>
      <c r="E212" s="34">
        <f>Subsurface_Live_Data!A211</f>
        <v/>
      </c>
      <c r="F212" s="34">
        <f>Subsurface_Live_Data!J211</f>
        <v/>
      </c>
      <c r="G212" s="34">
        <f>Subsurface_Live_Data!A211</f>
        <v/>
      </c>
      <c r="H212" s="34">
        <f>Subsurface_Live_Data!L211</f>
        <v/>
      </c>
    </row>
    <row r="213">
      <c r="A213" s="34">
        <f>Subsurface_Live_Data!A212</f>
        <v/>
      </c>
      <c r="B213" s="34">
        <f>Subsurface_Live_Data!B212</f>
        <v/>
      </c>
      <c r="C213" s="34">
        <f>Subsurface_Live_Data!A212</f>
        <v/>
      </c>
      <c r="D213" s="34">
        <f>Subsurface_Live_Data!G212</f>
        <v/>
      </c>
      <c r="E213" s="34">
        <f>Subsurface_Live_Data!A212</f>
        <v/>
      </c>
      <c r="F213" s="34">
        <f>Subsurface_Live_Data!J212</f>
        <v/>
      </c>
      <c r="G213" s="34">
        <f>Subsurface_Live_Data!A212</f>
        <v/>
      </c>
      <c r="H213" s="34">
        <f>Subsurface_Live_Data!L212</f>
        <v/>
      </c>
    </row>
    <row r="214">
      <c r="A214" s="34">
        <f>Subsurface_Live_Data!A213</f>
        <v/>
      </c>
      <c r="B214" s="34">
        <f>Subsurface_Live_Data!B213</f>
        <v/>
      </c>
      <c r="C214" s="34">
        <f>Subsurface_Live_Data!A213</f>
        <v/>
      </c>
      <c r="D214" s="34">
        <f>Subsurface_Live_Data!G213</f>
        <v/>
      </c>
      <c r="E214" s="34">
        <f>Subsurface_Live_Data!A213</f>
        <v/>
      </c>
      <c r="F214" s="34">
        <f>Subsurface_Live_Data!J213</f>
        <v/>
      </c>
      <c r="G214" s="34">
        <f>Subsurface_Live_Data!A213</f>
        <v/>
      </c>
      <c r="H214" s="34">
        <f>Subsurface_Live_Data!L213</f>
        <v/>
      </c>
    </row>
    <row r="215">
      <c r="A215" s="34">
        <f>Subsurface_Live_Data!A214</f>
        <v/>
      </c>
      <c r="B215" s="34">
        <f>Subsurface_Live_Data!B214</f>
        <v/>
      </c>
      <c r="C215" s="34">
        <f>Subsurface_Live_Data!A214</f>
        <v/>
      </c>
      <c r="D215" s="34">
        <f>Subsurface_Live_Data!G214</f>
        <v/>
      </c>
      <c r="E215" s="34">
        <f>Subsurface_Live_Data!A214</f>
        <v/>
      </c>
      <c r="F215" s="34">
        <f>Subsurface_Live_Data!J214</f>
        <v/>
      </c>
      <c r="G215" s="34">
        <f>Subsurface_Live_Data!A214</f>
        <v/>
      </c>
      <c r="H215" s="34">
        <f>Subsurface_Live_Data!L214</f>
        <v/>
      </c>
    </row>
    <row r="216">
      <c r="A216" s="34">
        <f>Subsurface_Live_Data!A215</f>
        <v/>
      </c>
      <c r="B216" s="34">
        <f>Subsurface_Live_Data!B215</f>
        <v/>
      </c>
      <c r="C216" s="34">
        <f>Subsurface_Live_Data!A215</f>
        <v/>
      </c>
      <c r="D216" s="34">
        <f>Subsurface_Live_Data!G215</f>
        <v/>
      </c>
      <c r="E216" s="34">
        <f>Subsurface_Live_Data!A215</f>
        <v/>
      </c>
      <c r="F216" s="34">
        <f>Subsurface_Live_Data!J215</f>
        <v/>
      </c>
      <c r="G216" s="34">
        <f>Subsurface_Live_Data!A215</f>
        <v/>
      </c>
      <c r="H216" s="34">
        <f>Subsurface_Live_Data!L215</f>
        <v/>
      </c>
    </row>
    <row r="217">
      <c r="A217" s="34">
        <f>Subsurface_Live_Data!A216</f>
        <v/>
      </c>
      <c r="B217" s="34">
        <f>Subsurface_Live_Data!B216</f>
        <v/>
      </c>
      <c r="C217" s="34">
        <f>Subsurface_Live_Data!A216</f>
        <v/>
      </c>
      <c r="D217" s="34">
        <f>Subsurface_Live_Data!G216</f>
        <v/>
      </c>
      <c r="E217" s="34">
        <f>Subsurface_Live_Data!A216</f>
        <v/>
      </c>
      <c r="F217" s="34">
        <f>Subsurface_Live_Data!J216</f>
        <v/>
      </c>
      <c r="G217" s="34">
        <f>Subsurface_Live_Data!A216</f>
        <v/>
      </c>
      <c r="H217" s="34">
        <f>Subsurface_Live_Data!L216</f>
        <v/>
      </c>
    </row>
    <row r="218">
      <c r="A218" s="34">
        <f>Subsurface_Live_Data!A217</f>
        <v/>
      </c>
      <c r="B218" s="34">
        <f>Subsurface_Live_Data!B217</f>
        <v/>
      </c>
      <c r="C218" s="34">
        <f>Subsurface_Live_Data!A217</f>
        <v/>
      </c>
      <c r="D218" s="34">
        <f>Subsurface_Live_Data!G217</f>
        <v/>
      </c>
      <c r="E218" s="34">
        <f>Subsurface_Live_Data!A217</f>
        <v/>
      </c>
      <c r="F218" s="34">
        <f>Subsurface_Live_Data!J217</f>
        <v/>
      </c>
      <c r="G218" s="34">
        <f>Subsurface_Live_Data!A217</f>
        <v/>
      </c>
      <c r="H218" s="34">
        <f>Subsurface_Live_Data!L217</f>
        <v/>
      </c>
    </row>
    <row r="219">
      <c r="A219" s="34">
        <f>Subsurface_Live_Data!A218</f>
        <v/>
      </c>
      <c r="B219" s="34">
        <f>Subsurface_Live_Data!B218</f>
        <v/>
      </c>
      <c r="C219" s="34">
        <f>Subsurface_Live_Data!A218</f>
        <v/>
      </c>
      <c r="D219" s="34">
        <f>Subsurface_Live_Data!G218</f>
        <v/>
      </c>
      <c r="E219" s="34">
        <f>Subsurface_Live_Data!A218</f>
        <v/>
      </c>
      <c r="F219" s="34">
        <f>Subsurface_Live_Data!J218</f>
        <v/>
      </c>
      <c r="G219" s="34">
        <f>Subsurface_Live_Data!A218</f>
        <v/>
      </c>
      <c r="H219" s="34">
        <f>Subsurface_Live_Data!L218</f>
        <v/>
      </c>
    </row>
    <row r="220">
      <c r="A220" s="34">
        <f>Subsurface_Live_Data!A219</f>
        <v/>
      </c>
      <c r="B220" s="34">
        <f>Subsurface_Live_Data!B219</f>
        <v/>
      </c>
      <c r="C220" s="34">
        <f>Subsurface_Live_Data!A219</f>
        <v/>
      </c>
      <c r="D220" s="34">
        <f>Subsurface_Live_Data!G219</f>
        <v/>
      </c>
      <c r="E220" s="34">
        <f>Subsurface_Live_Data!A219</f>
        <v/>
      </c>
      <c r="F220" s="34">
        <f>Subsurface_Live_Data!J219</f>
        <v/>
      </c>
      <c r="G220" s="34">
        <f>Subsurface_Live_Data!A219</f>
        <v/>
      </c>
      <c r="H220" s="34">
        <f>Subsurface_Live_Data!L219</f>
        <v/>
      </c>
    </row>
    <row r="221">
      <c r="A221" s="34">
        <f>Subsurface_Live_Data!A220</f>
        <v/>
      </c>
      <c r="B221" s="34">
        <f>Subsurface_Live_Data!B220</f>
        <v/>
      </c>
      <c r="C221" s="34">
        <f>Subsurface_Live_Data!A220</f>
        <v/>
      </c>
      <c r="D221" s="34">
        <f>Subsurface_Live_Data!G220</f>
        <v/>
      </c>
      <c r="E221" s="34">
        <f>Subsurface_Live_Data!A220</f>
        <v/>
      </c>
      <c r="F221" s="34">
        <f>Subsurface_Live_Data!J220</f>
        <v/>
      </c>
      <c r="G221" s="34">
        <f>Subsurface_Live_Data!A220</f>
        <v/>
      </c>
      <c r="H221" s="34">
        <f>Subsurface_Live_Data!L220</f>
        <v/>
      </c>
    </row>
    <row r="222">
      <c r="A222" s="34">
        <f>Subsurface_Live_Data!A221</f>
        <v/>
      </c>
      <c r="B222" s="34">
        <f>Subsurface_Live_Data!B221</f>
        <v/>
      </c>
      <c r="C222" s="34">
        <f>Subsurface_Live_Data!A221</f>
        <v/>
      </c>
      <c r="D222" s="34">
        <f>Subsurface_Live_Data!G221</f>
        <v/>
      </c>
      <c r="E222" s="34">
        <f>Subsurface_Live_Data!A221</f>
        <v/>
      </c>
      <c r="F222" s="34">
        <f>Subsurface_Live_Data!J221</f>
        <v/>
      </c>
      <c r="G222" s="34">
        <f>Subsurface_Live_Data!A221</f>
        <v/>
      </c>
      <c r="H222" s="34">
        <f>Subsurface_Live_Data!L221</f>
        <v/>
      </c>
    </row>
    <row r="223">
      <c r="A223" s="34">
        <f>Subsurface_Live_Data!A222</f>
        <v/>
      </c>
      <c r="B223" s="34">
        <f>Subsurface_Live_Data!B222</f>
        <v/>
      </c>
      <c r="C223" s="34">
        <f>Subsurface_Live_Data!A222</f>
        <v/>
      </c>
      <c r="D223" s="34">
        <f>Subsurface_Live_Data!G222</f>
        <v/>
      </c>
      <c r="E223" s="34">
        <f>Subsurface_Live_Data!A222</f>
        <v/>
      </c>
      <c r="F223" s="34">
        <f>Subsurface_Live_Data!J222</f>
        <v/>
      </c>
      <c r="G223" s="34">
        <f>Subsurface_Live_Data!A222</f>
        <v/>
      </c>
      <c r="H223" s="34">
        <f>Subsurface_Live_Data!L222</f>
        <v/>
      </c>
    </row>
    <row r="224">
      <c r="A224" s="34">
        <f>Subsurface_Live_Data!A223</f>
        <v/>
      </c>
      <c r="B224" s="34">
        <f>Subsurface_Live_Data!B223</f>
        <v/>
      </c>
      <c r="C224" s="34">
        <f>Subsurface_Live_Data!A223</f>
        <v/>
      </c>
      <c r="D224" s="34">
        <f>Subsurface_Live_Data!G223</f>
        <v/>
      </c>
      <c r="E224" s="34">
        <f>Subsurface_Live_Data!A223</f>
        <v/>
      </c>
      <c r="F224" s="34">
        <f>Subsurface_Live_Data!J223</f>
        <v/>
      </c>
      <c r="G224" s="34">
        <f>Subsurface_Live_Data!A223</f>
        <v/>
      </c>
      <c r="H224" s="34">
        <f>Subsurface_Live_Data!L223</f>
        <v/>
      </c>
    </row>
    <row r="225">
      <c r="A225" s="34">
        <f>Subsurface_Live_Data!A224</f>
        <v/>
      </c>
      <c r="B225" s="34">
        <f>Subsurface_Live_Data!B224</f>
        <v/>
      </c>
      <c r="C225" s="34">
        <f>Subsurface_Live_Data!A224</f>
        <v/>
      </c>
      <c r="D225" s="34">
        <f>Subsurface_Live_Data!G224</f>
        <v/>
      </c>
      <c r="E225" s="34">
        <f>Subsurface_Live_Data!A224</f>
        <v/>
      </c>
      <c r="F225" s="34">
        <f>Subsurface_Live_Data!J224</f>
        <v/>
      </c>
      <c r="G225" s="34">
        <f>Subsurface_Live_Data!A224</f>
        <v/>
      </c>
      <c r="H225" s="34">
        <f>Subsurface_Live_Data!L224</f>
        <v/>
      </c>
    </row>
    <row r="226">
      <c r="A226" s="34">
        <f>Subsurface_Live_Data!A225</f>
        <v/>
      </c>
      <c r="B226" s="34">
        <f>Subsurface_Live_Data!B225</f>
        <v/>
      </c>
      <c r="C226" s="34">
        <f>Subsurface_Live_Data!A225</f>
        <v/>
      </c>
      <c r="D226" s="34">
        <f>Subsurface_Live_Data!G225</f>
        <v/>
      </c>
      <c r="E226" s="34">
        <f>Subsurface_Live_Data!A225</f>
        <v/>
      </c>
      <c r="F226" s="34">
        <f>Subsurface_Live_Data!J225</f>
        <v/>
      </c>
      <c r="G226" s="34">
        <f>Subsurface_Live_Data!A225</f>
        <v/>
      </c>
      <c r="H226" s="34">
        <f>Subsurface_Live_Data!L225</f>
        <v/>
      </c>
    </row>
    <row r="227">
      <c r="A227" s="34">
        <f>Subsurface_Live_Data!A226</f>
        <v/>
      </c>
      <c r="B227" s="34">
        <f>Subsurface_Live_Data!B226</f>
        <v/>
      </c>
      <c r="C227" s="34">
        <f>Subsurface_Live_Data!A226</f>
        <v/>
      </c>
      <c r="D227" s="34">
        <f>Subsurface_Live_Data!G226</f>
        <v/>
      </c>
      <c r="E227" s="34">
        <f>Subsurface_Live_Data!A226</f>
        <v/>
      </c>
      <c r="F227" s="34">
        <f>Subsurface_Live_Data!J226</f>
        <v/>
      </c>
      <c r="G227" s="34">
        <f>Subsurface_Live_Data!A226</f>
        <v/>
      </c>
      <c r="H227" s="34">
        <f>Subsurface_Live_Data!L226</f>
        <v/>
      </c>
    </row>
    <row r="228">
      <c r="A228" s="34">
        <f>Subsurface_Live_Data!A227</f>
        <v/>
      </c>
      <c r="B228" s="34">
        <f>Subsurface_Live_Data!B227</f>
        <v/>
      </c>
      <c r="C228" s="34">
        <f>Subsurface_Live_Data!A227</f>
        <v/>
      </c>
      <c r="D228" s="34">
        <f>Subsurface_Live_Data!G227</f>
        <v/>
      </c>
      <c r="E228" s="34">
        <f>Subsurface_Live_Data!A227</f>
        <v/>
      </c>
      <c r="F228" s="34">
        <f>Subsurface_Live_Data!J227</f>
        <v/>
      </c>
      <c r="G228" s="34">
        <f>Subsurface_Live_Data!A227</f>
        <v/>
      </c>
      <c r="H228" s="34">
        <f>Subsurface_Live_Data!L227</f>
        <v/>
      </c>
    </row>
    <row r="229">
      <c r="A229" s="34">
        <f>Subsurface_Live_Data!A228</f>
        <v/>
      </c>
      <c r="B229" s="34">
        <f>Subsurface_Live_Data!B228</f>
        <v/>
      </c>
      <c r="C229" s="34">
        <f>Subsurface_Live_Data!A228</f>
        <v/>
      </c>
      <c r="D229" s="34">
        <f>Subsurface_Live_Data!G228</f>
        <v/>
      </c>
      <c r="E229" s="34">
        <f>Subsurface_Live_Data!A228</f>
        <v/>
      </c>
      <c r="F229" s="34">
        <f>Subsurface_Live_Data!J228</f>
        <v/>
      </c>
      <c r="G229" s="34">
        <f>Subsurface_Live_Data!A228</f>
        <v/>
      </c>
      <c r="H229" s="34">
        <f>Subsurface_Live_Data!L228</f>
        <v/>
      </c>
    </row>
    <row r="230">
      <c r="A230" s="34">
        <f>Subsurface_Live_Data!A229</f>
        <v/>
      </c>
      <c r="B230" s="34">
        <f>Subsurface_Live_Data!B229</f>
        <v/>
      </c>
      <c r="C230" s="34">
        <f>Subsurface_Live_Data!A229</f>
        <v/>
      </c>
      <c r="D230" s="34">
        <f>Subsurface_Live_Data!G229</f>
        <v/>
      </c>
      <c r="E230" s="34">
        <f>Subsurface_Live_Data!A229</f>
        <v/>
      </c>
      <c r="F230" s="34">
        <f>Subsurface_Live_Data!J229</f>
        <v/>
      </c>
      <c r="G230" s="34">
        <f>Subsurface_Live_Data!A229</f>
        <v/>
      </c>
      <c r="H230" s="34">
        <f>Subsurface_Live_Data!L229</f>
        <v/>
      </c>
    </row>
    <row r="231">
      <c r="A231" s="34">
        <f>Subsurface_Live_Data!A230</f>
        <v/>
      </c>
      <c r="B231" s="34">
        <f>Subsurface_Live_Data!B230</f>
        <v/>
      </c>
      <c r="C231" s="34">
        <f>Subsurface_Live_Data!A230</f>
        <v/>
      </c>
      <c r="D231" s="34">
        <f>Subsurface_Live_Data!G230</f>
        <v/>
      </c>
      <c r="E231" s="34">
        <f>Subsurface_Live_Data!A230</f>
        <v/>
      </c>
      <c r="F231" s="34">
        <f>Subsurface_Live_Data!J230</f>
        <v/>
      </c>
      <c r="G231" s="34">
        <f>Subsurface_Live_Data!A230</f>
        <v/>
      </c>
      <c r="H231" s="34">
        <f>Subsurface_Live_Data!L230</f>
        <v/>
      </c>
    </row>
    <row r="232">
      <c r="A232" s="34">
        <f>Subsurface_Live_Data!A231</f>
        <v/>
      </c>
      <c r="B232" s="34">
        <f>Subsurface_Live_Data!B231</f>
        <v/>
      </c>
      <c r="C232" s="34">
        <f>Subsurface_Live_Data!A231</f>
        <v/>
      </c>
      <c r="D232" s="34">
        <f>Subsurface_Live_Data!G231</f>
        <v/>
      </c>
      <c r="E232" s="34">
        <f>Subsurface_Live_Data!A231</f>
        <v/>
      </c>
      <c r="F232" s="34">
        <f>Subsurface_Live_Data!J231</f>
        <v/>
      </c>
      <c r="G232" s="34">
        <f>Subsurface_Live_Data!A231</f>
        <v/>
      </c>
      <c r="H232" s="34">
        <f>Subsurface_Live_Data!L231</f>
        <v/>
      </c>
    </row>
    <row r="233">
      <c r="A233" s="34">
        <f>Subsurface_Live_Data!A232</f>
        <v/>
      </c>
      <c r="B233" s="34">
        <f>Subsurface_Live_Data!B232</f>
        <v/>
      </c>
      <c r="C233" s="34">
        <f>Subsurface_Live_Data!A232</f>
        <v/>
      </c>
      <c r="D233" s="34">
        <f>Subsurface_Live_Data!G232</f>
        <v/>
      </c>
      <c r="E233" s="34">
        <f>Subsurface_Live_Data!A232</f>
        <v/>
      </c>
      <c r="F233" s="34">
        <f>Subsurface_Live_Data!J232</f>
        <v/>
      </c>
      <c r="G233" s="34">
        <f>Subsurface_Live_Data!A232</f>
        <v/>
      </c>
      <c r="H233" s="34">
        <f>Subsurface_Live_Data!L232</f>
        <v/>
      </c>
    </row>
    <row r="234">
      <c r="A234" s="34">
        <f>Subsurface_Live_Data!A233</f>
        <v/>
      </c>
      <c r="B234" s="34">
        <f>Subsurface_Live_Data!B233</f>
        <v/>
      </c>
      <c r="C234" s="34">
        <f>Subsurface_Live_Data!A233</f>
        <v/>
      </c>
      <c r="D234" s="34">
        <f>Subsurface_Live_Data!G233</f>
        <v/>
      </c>
      <c r="E234" s="34">
        <f>Subsurface_Live_Data!A233</f>
        <v/>
      </c>
      <c r="F234" s="34">
        <f>Subsurface_Live_Data!J233</f>
        <v/>
      </c>
      <c r="G234" s="34">
        <f>Subsurface_Live_Data!A233</f>
        <v/>
      </c>
      <c r="H234" s="34">
        <f>Subsurface_Live_Data!L233</f>
        <v/>
      </c>
    </row>
    <row r="235">
      <c r="A235" s="34">
        <f>Subsurface_Live_Data!A234</f>
        <v/>
      </c>
      <c r="B235" s="34">
        <f>Subsurface_Live_Data!B234</f>
        <v/>
      </c>
      <c r="C235" s="34">
        <f>Subsurface_Live_Data!A234</f>
        <v/>
      </c>
      <c r="D235" s="34">
        <f>Subsurface_Live_Data!G234</f>
        <v/>
      </c>
      <c r="E235" s="34">
        <f>Subsurface_Live_Data!A234</f>
        <v/>
      </c>
      <c r="F235" s="34">
        <f>Subsurface_Live_Data!J234</f>
        <v/>
      </c>
      <c r="G235" s="34">
        <f>Subsurface_Live_Data!A234</f>
        <v/>
      </c>
      <c r="H235" s="34">
        <f>Subsurface_Live_Data!L234</f>
        <v/>
      </c>
    </row>
    <row r="236">
      <c r="A236" s="34">
        <f>Subsurface_Live_Data!A235</f>
        <v/>
      </c>
      <c r="B236" s="34">
        <f>Subsurface_Live_Data!B235</f>
        <v/>
      </c>
      <c r="C236" s="34">
        <f>Subsurface_Live_Data!A235</f>
        <v/>
      </c>
      <c r="D236" s="34">
        <f>Subsurface_Live_Data!G235</f>
        <v/>
      </c>
      <c r="E236" s="34">
        <f>Subsurface_Live_Data!A235</f>
        <v/>
      </c>
      <c r="F236" s="34">
        <f>Subsurface_Live_Data!J235</f>
        <v/>
      </c>
      <c r="G236" s="34">
        <f>Subsurface_Live_Data!A235</f>
        <v/>
      </c>
      <c r="H236" s="34">
        <f>Subsurface_Live_Data!L235</f>
        <v/>
      </c>
    </row>
    <row r="237">
      <c r="A237" s="34">
        <f>Subsurface_Live_Data!A236</f>
        <v/>
      </c>
      <c r="B237" s="34">
        <f>Subsurface_Live_Data!B236</f>
        <v/>
      </c>
      <c r="C237" s="34">
        <f>Subsurface_Live_Data!A236</f>
        <v/>
      </c>
      <c r="D237" s="34">
        <f>Subsurface_Live_Data!G236</f>
        <v/>
      </c>
      <c r="E237" s="34">
        <f>Subsurface_Live_Data!A236</f>
        <v/>
      </c>
      <c r="F237" s="34">
        <f>Subsurface_Live_Data!J236</f>
        <v/>
      </c>
      <c r="G237" s="34">
        <f>Subsurface_Live_Data!A236</f>
        <v/>
      </c>
      <c r="H237" s="34">
        <f>Subsurface_Live_Data!L236</f>
        <v/>
      </c>
    </row>
    <row r="238">
      <c r="A238" s="34">
        <f>Subsurface_Live_Data!A237</f>
        <v/>
      </c>
      <c r="B238" s="34">
        <f>Subsurface_Live_Data!B237</f>
        <v/>
      </c>
      <c r="C238" s="34">
        <f>Subsurface_Live_Data!A237</f>
        <v/>
      </c>
      <c r="D238" s="34">
        <f>Subsurface_Live_Data!G237</f>
        <v/>
      </c>
      <c r="E238" s="34">
        <f>Subsurface_Live_Data!A237</f>
        <v/>
      </c>
      <c r="F238" s="34">
        <f>Subsurface_Live_Data!J237</f>
        <v/>
      </c>
      <c r="G238" s="34">
        <f>Subsurface_Live_Data!A237</f>
        <v/>
      </c>
      <c r="H238" s="34">
        <f>Subsurface_Live_Data!L237</f>
        <v/>
      </c>
    </row>
    <row r="239">
      <c r="A239" s="34">
        <f>Subsurface_Live_Data!A238</f>
        <v/>
      </c>
      <c r="B239" s="34">
        <f>Subsurface_Live_Data!B238</f>
        <v/>
      </c>
      <c r="C239" s="34">
        <f>Subsurface_Live_Data!A238</f>
        <v/>
      </c>
      <c r="D239" s="34">
        <f>Subsurface_Live_Data!G238</f>
        <v/>
      </c>
      <c r="E239" s="34">
        <f>Subsurface_Live_Data!A238</f>
        <v/>
      </c>
      <c r="F239" s="34">
        <f>Subsurface_Live_Data!J238</f>
        <v/>
      </c>
      <c r="G239" s="34">
        <f>Subsurface_Live_Data!A238</f>
        <v/>
      </c>
      <c r="H239" s="34">
        <f>Subsurface_Live_Data!L238</f>
        <v/>
      </c>
    </row>
    <row r="240">
      <c r="A240" s="34">
        <f>Subsurface_Live_Data!A239</f>
        <v/>
      </c>
      <c r="B240" s="34">
        <f>Subsurface_Live_Data!B239</f>
        <v/>
      </c>
      <c r="C240" s="34">
        <f>Subsurface_Live_Data!A239</f>
        <v/>
      </c>
      <c r="D240" s="34">
        <f>Subsurface_Live_Data!G239</f>
        <v/>
      </c>
      <c r="E240" s="34">
        <f>Subsurface_Live_Data!A239</f>
        <v/>
      </c>
      <c r="F240" s="34">
        <f>Subsurface_Live_Data!J239</f>
        <v/>
      </c>
      <c r="G240" s="34">
        <f>Subsurface_Live_Data!A239</f>
        <v/>
      </c>
      <c r="H240" s="34">
        <f>Subsurface_Live_Data!L239</f>
        <v/>
      </c>
    </row>
    <row r="241">
      <c r="A241" s="34">
        <f>Subsurface_Live_Data!A240</f>
        <v/>
      </c>
      <c r="B241" s="34">
        <f>Subsurface_Live_Data!B240</f>
        <v/>
      </c>
      <c r="C241" s="34">
        <f>Subsurface_Live_Data!A240</f>
        <v/>
      </c>
      <c r="D241" s="34">
        <f>Subsurface_Live_Data!G240</f>
        <v/>
      </c>
      <c r="E241" s="34">
        <f>Subsurface_Live_Data!A240</f>
        <v/>
      </c>
      <c r="F241" s="34">
        <f>Subsurface_Live_Data!J240</f>
        <v/>
      </c>
      <c r="G241" s="34">
        <f>Subsurface_Live_Data!A240</f>
        <v/>
      </c>
      <c r="H241" s="34">
        <f>Subsurface_Live_Data!L240</f>
        <v/>
      </c>
    </row>
    <row r="242">
      <c r="A242" s="34">
        <f>Subsurface_Live_Data!A241</f>
        <v/>
      </c>
      <c r="B242" s="34">
        <f>Subsurface_Live_Data!B241</f>
        <v/>
      </c>
      <c r="C242" s="34">
        <f>Subsurface_Live_Data!A241</f>
        <v/>
      </c>
      <c r="D242" s="34">
        <f>Subsurface_Live_Data!G241</f>
        <v/>
      </c>
      <c r="E242" s="34">
        <f>Subsurface_Live_Data!A241</f>
        <v/>
      </c>
      <c r="F242" s="34">
        <f>Subsurface_Live_Data!J241</f>
        <v/>
      </c>
      <c r="G242" s="34">
        <f>Subsurface_Live_Data!A241</f>
        <v/>
      </c>
      <c r="H242" s="34">
        <f>Subsurface_Live_Data!L241</f>
        <v/>
      </c>
    </row>
    <row r="243">
      <c r="A243" s="34">
        <f>Subsurface_Live_Data!A242</f>
        <v/>
      </c>
      <c r="B243" s="34">
        <f>Subsurface_Live_Data!B242</f>
        <v/>
      </c>
      <c r="C243" s="34">
        <f>Subsurface_Live_Data!A242</f>
        <v/>
      </c>
      <c r="D243" s="34">
        <f>Subsurface_Live_Data!G242</f>
        <v/>
      </c>
      <c r="E243" s="34">
        <f>Subsurface_Live_Data!A242</f>
        <v/>
      </c>
      <c r="F243" s="34">
        <f>Subsurface_Live_Data!J242</f>
        <v/>
      </c>
      <c r="G243" s="34">
        <f>Subsurface_Live_Data!A242</f>
        <v/>
      </c>
      <c r="H243" s="34">
        <f>Subsurface_Live_Data!L242</f>
        <v/>
      </c>
    </row>
    <row r="246" ht="15.6" customHeight="1" s="63">
      <c r="A246" s="32" t="inlineStr">
        <is>
          <t>Scenario Comparison: Thin / Medium / Thick Ice</t>
        </is>
      </c>
    </row>
    <row r="247">
      <c r="A247" s="33" t="inlineStr">
        <is>
          <t>Thin shell x</t>
        </is>
      </c>
      <c r="B247" s="33" t="inlineStr">
        <is>
          <t>Thin shell</t>
        </is>
      </c>
      <c r="C247" s="33" t="inlineStr">
        <is>
          <t>Medium shell x</t>
        </is>
      </c>
      <c r="D247" s="33" t="inlineStr">
        <is>
          <t>Medium shell</t>
        </is>
      </c>
      <c r="E247" s="33" t="inlineStr">
        <is>
          <t>Thick shell x</t>
        </is>
      </c>
      <c r="F247" s="33" t="inlineStr">
        <is>
          <t>Thick shell</t>
        </is>
      </c>
    </row>
    <row r="248">
      <c r="A248" s="34">
        <f>Subsurface_Scenario_Data!A2</f>
        <v/>
      </c>
      <c r="B248" s="34">
        <f>Subsurface_Scenario_Data!E2</f>
        <v/>
      </c>
      <c r="C248" s="34">
        <f>Subsurface_Scenario_Data!A2</f>
        <v/>
      </c>
      <c r="D248" s="34">
        <f>Subsurface_Scenario_Data!F2</f>
        <v/>
      </c>
      <c r="E248" s="34">
        <f>Subsurface_Scenario_Data!A2</f>
        <v/>
      </c>
      <c r="F248" s="34">
        <f>Subsurface_Scenario_Data!G2</f>
        <v/>
      </c>
    </row>
    <row r="249">
      <c r="A249" s="34">
        <f>Subsurface_Scenario_Data!A3</f>
        <v/>
      </c>
      <c r="B249" s="34">
        <f>Subsurface_Scenario_Data!E3</f>
        <v/>
      </c>
      <c r="C249" s="34">
        <f>Subsurface_Scenario_Data!A3</f>
        <v/>
      </c>
      <c r="D249" s="34">
        <f>Subsurface_Scenario_Data!F3</f>
        <v/>
      </c>
      <c r="E249" s="34">
        <f>Subsurface_Scenario_Data!A3</f>
        <v/>
      </c>
      <c r="F249" s="34">
        <f>Subsurface_Scenario_Data!G3</f>
        <v/>
      </c>
    </row>
    <row r="250">
      <c r="A250" s="34">
        <f>Subsurface_Scenario_Data!A4</f>
        <v/>
      </c>
      <c r="B250" s="34">
        <f>Subsurface_Scenario_Data!E4</f>
        <v/>
      </c>
      <c r="C250" s="34">
        <f>Subsurface_Scenario_Data!A4</f>
        <v/>
      </c>
      <c r="D250" s="34">
        <f>Subsurface_Scenario_Data!F4</f>
        <v/>
      </c>
      <c r="E250" s="34">
        <f>Subsurface_Scenario_Data!A4</f>
        <v/>
      </c>
      <c r="F250" s="34">
        <f>Subsurface_Scenario_Data!G4</f>
        <v/>
      </c>
    </row>
    <row r="251">
      <c r="A251" s="34">
        <f>Subsurface_Scenario_Data!A5</f>
        <v/>
      </c>
      <c r="B251" s="34">
        <f>Subsurface_Scenario_Data!E5</f>
        <v/>
      </c>
      <c r="C251" s="34">
        <f>Subsurface_Scenario_Data!A5</f>
        <v/>
      </c>
      <c r="D251" s="34">
        <f>Subsurface_Scenario_Data!F5</f>
        <v/>
      </c>
      <c r="E251" s="34">
        <f>Subsurface_Scenario_Data!A5</f>
        <v/>
      </c>
      <c r="F251" s="34">
        <f>Subsurface_Scenario_Data!G5</f>
        <v/>
      </c>
    </row>
    <row r="252">
      <c r="A252" s="34">
        <f>Subsurface_Scenario_Data!A6</f>
        <v/>
      </c>
      <c r="B252" s="34">
        <f>Subsurface_Scenario_Data!E6</f>
        <v/>
      </c>
      <c r="C252" s="34">
        <f>Subsurface_Scenario_Data!A6</f>
        <v/>
      </c>
      <c r="D252" s="34">
        <f>Subsurface_Scenario_Data!F6</f>
        <v/>
      </c>
      <c r="E252" s="34">
        <f>Subsurface_Scenario_Data!A6</f>
        <v/>
      </c>
      <c r="F252" s="34">
        <f>Subsurface_Scenario_Data!G6</f>
        <v/>
      </c>
    </row>
    <row r="253">
      <c r="A253" s="34">
        <f>Subsurface_Scenario_Data!A7</f>
        <v/>
      </c>
      <c r="B253" s="34">
        <f>Subsurface_Scenario_Data!E7</f>
        <v/>
      </c>
      <c r="C253" s="34">
        <f>Subsurface_Scenario_Data!A7</f>
        <v/>
      </c>
      <c r="D253" s="34">
        <f>Subsurface_Scenario_Data!F7</f>
        <v/>
      </c>
      <c r="E253" s="34">
        <f>Subsurface_Scenario_Data!A7</f>
        <v/>
      </c>
      <c r="F253" s="34">
        <f>Subsurface_Scenario_Data!G7</f>
        <v/>
      </c>
    </row>
    <row r="254">
      <c r="A254" s="34">
        <f>Subsurface_Scenario_Data!A8</f>
        <v/>
      </c>
      <c r="B254" s="34">
        <f>Subsurface_Scenario_Data!E8</f>
        <v/>
      </c>
      <c r="C254" s="34">
        <f>Subsurface_Scenario_Data!A8</f>
        <v/>
      </c>
      <c r="D254" s="34">
        <f>Subsurface_Scenario_Data!F8</f>
        <v/>
      </c>
      <c r="E254" s="34">
        <f>Subsurface_Scenario_Data!A8</f>
        <v/>
      </c>
      <c r="F254" s="34">
        <f>Subsurface_Scenario_Data!G8</f>
        <v/>
      </c>
    </row>
    <row r="255">
      <c r="A255" s="34">
        <f>Subsurface_Scenario_Data!A9</f>
        <v/>
      </c>
      <c r="B255" s="34">
        <f>Subsurface_Scenario_Data!E9</f>
        <v/>
      </c>
      <c r="C255" s="34">
        <f>Subsurface_Scenario_Data!A9</f>
        <v/>
      </c>
      <c r="D255" s="34">
        <f>Subsurface_Scenario_Data!F9</f>
        <v/>
      </c>
      <c r="E255" s="34">
        <f>Subsurface_Scenario_Data!A9</f>
        <v/>
      </c>
      <c r="F255" s="34">
        <f>Subsurface_Scenario_Data!G9</f>
        <v/>
      </c>
    </row>
    <row r="256">
      <c r="A256" s="34">
        <f>Subsurface_Scenario_Data!A10</f>
        <v/>
      </c>
      <c r="B256" s="34">
        <f>Subsurface_Scenario_Data!E10</f>
        <v/>
      </c>
      <c r="C256" s="34">
        <f>Subsurface_Scenario_Data!A10</f>
        <v/>
      </c>
      <c r="D256" s="34">
        <f>Subsurface_Scenario_Data!F10</f>
        <v/>
      </c>
      <c r="E256" s="34">
        <f>Subsurface_Scenario_Data!A10</f>
        <v/>
      </c>
      <c r="F256" s="34">
        <f>Subsurface_Scenario_Data!G10</f>
        <v/>
      </c>
    </row>
    <row r="257">
      <c r="A257" s="34">
        <f>Subsurface_Scenario_Data!A11</f>
        <v/>
      </c>
      <c r="B257" s="34">
        <f>Subsurface_Scenario_Data!E11</f>
        <v/>
      </c>
      <c r="C257" s="34">
        <f>Subsurface_Scenario_Data!A11</f>
        <v/>
      </c>
      <c r="D257" s="34">
        <f>Subsurface_Scenario_Data!F11</f>
        <v/>
      </c>
      <c r="E257" s="34">
        <f>Subsurface_Scenario_Data!A11</f>
        <v/>
      </c>
      <c r="F257" s="34">
        <f>Subsurface_Scenario_Data!G11</f>
        <v/>
      </c>
    </row>
    <row r="258">
      <c r="A258" s="34">
        <f>Subsurface_Scenario_Data!A12</f>
        <v/>
      </c>
      <c r="B258" s="34">
        <f>Subsurface_Scenario_Data!E12</f>
        <v/>
      </c>
      <c r="C258" s="34">
        <f>Subsurface_Scenario_Data!A12</f>
        <v/>
      </c>
      <c r="D258" s="34">
        <f>Subsurface_Scenario_Data!F12</f>
        <v/>
      </c>
      <c r="E258" s="34">
        <f>Subsurface_Scenario_Data!A12</f>
        <v/>
      </c>
      <c r="F258" s="34">
        <f>Subsurface_Scenario_Data!G12</f>
        <v/>
      </c>
    </row>
    <row r="259">
      <c r="A259" s="34">
        <f>Subsurface_Scenario_Data!A13</f>
        <v/>
      </c>
      <c r="B259" s="34">
        <f>Subsurface_Scenario_Data!E13</f>
        <v/>
      </c>
      <c r="C259" s="34">
        <f>Subsurface_Scenario_Data!A13</f>
        <v/>
      </c>
      <c r="D259" s="34">
        <f>Subsurface_Scenario_Data!F13</f>
        <v/>
      </c>
      <c r="E259" s="34">
        <f>Subsurface_Scenario_Data!A13</f>
        <v/>
      </c>
      <c r="F259" s="34">
        <f>Subsurface_Scenario_Data!G13</f>
        <v/>
      </c>
    </row>
    <row r="260">
      <c r="A260" s="34">
        <f>Subsurface_Scenario_Data!A14</f>
        <v/>
      </c>
      <c r="B260" s="34">
        <f>Subsurface_Scenario_Data!E14</f>
        <v/>
      </c>
      <c r="C260" s="34">
        <f>Subsurface_Scenario_Data!A14</f>
        <v/>
      </c>
      <c r="D260" s="34">
        <f>Subsurface_Scenario_Data!F14</f>
        <v/>
      </c>
      <c r="E260" s="34">
        <f>Subsurface_Scenario_Data!A14</f>
        <v/>
      </c>
      <c r="F260" s="34">
        <f>Subsurface_Scenario_Data!G14</f>
        <v/>
      </c>
    </row>
    <row r="261">
      <c r="A261" s="34">
        <f>Subsurface_Scenario_Data!A15</f>
        <v/>
      </c>
      <c r="B261" s="34">
        <f>Subsurface_Scenario_Data!E15</f>
        <v/>
      </c>
      <c r="C261" s="34">
        <f>Subsurface_Scenario_Data!A15</f>
        <v/>
      </c>
      <c r="D261" s="34">
        <f>Subsurface_Scenario_Data!F15</f>
        <v/>
      </c>
      <c r="E261" s="34">
        <f>Subsurface_Scenario_Data!A15</f>
        <v/>
      </c>
      <c r="F261" s="34">
        <f>Subsurface_Scenario_Data!G15</f>
        <v/>
      </c>
    </row>
    <row r="262">
      <c r="A262" s="34">
        <f>Subsurface_Scenario_Data!A16</f>
        <v/>
      </c>
      <c r="B262" s="34">
        <f>Subsurface_Scenario_Data!E16</f>
        <v/>
      </c>
      <c r="C262" s="34">
        <f>Subsurface_Scenario_Data!A16</f>
        <v/>
      </c>
      <c r="D262" s="34">
        <f>Subsurface_Scenario_Data!F16</f>
        <v/>
      </c>
      <c r="E262" s="34">
        <f>Subsurface_Scenario_Data!A16</f>
        <v/>
      </c>
      <c r="F262" s="34">
        <f>Subsurface_Scenario_Data!G16</f>
        <v/>
      </c>
    </row>
    <row r="263">
      <c r="A263" s="34">
        <f>Subsurface_Scenario_Data!A17</f>
        <v/>
      </c>
      <c r="B263" s="34">
        <f>Subsurface_Scenario_Data!E17</f>
        <v/>
      </c>
      <c r="C263" s="34">
        <f>Subsurface_Scenario_Data!A17</f>
        <v/>
      </c>
      <c r="D263" s="34">
        <f>Subsurface_Scenario_Data!F17</f>
        <v/>
      </c>
      <c r="E263" s="34">
        <f>Subsurface_Scenario_Data!A17</f>
        <v/>
      </c>
      <c r="F263" s="34">
        <f>Subsurface_Scenario_Data!G17</f>
        <v/>
      </c>
    </row>
    <row r="264">
      <c r="A264" s="34">
        <f>Subsurface_Scenario_Data!A18</f>
        <v/>
      </c>
      <c r="B264" s="34">
        <f>Subsurface_Scenario_Data!E18</f>
        <v/>
      </c>
      <c r="C264" s="34">
        <f>Subsurface_Scenario_Data!A18</f>
        <v/>
      </c>
      <c r="D264" s="34">
        <f>Subsurface_Scenario_Data!F18</f>
        <v/>
      </c>
      <c r="E264" s="34">
        <f>Subsurface_Scenario_Data!A18</f>
        <v/>
      </c>
      <c r="F264" s="34">
        <f>Subsurface_Scenario_Data!G18</f>
        <v/>
      </c>
    </row>
    <row r="265">
      <c r="A265" s="34">
        <f>Subsurface_Scenario_Data!A19</f>
        <v/>
      </c>
      <c r="B265" s="34">
        <f>Subsurface_Scenario_Data!E19</f>
        <v/>
      </c>
      <c r="C265" s="34">
        <f>Subsurface_Scenario_Data!A19</f>
        <v/>
      </c>
      <c r="D265" s="34">
        <f>Subsurface_Scenario_Data!F19</f>
        <v/>
      </c>
      <c r="E265" s="34">
        <f>Subsurface_Scenario_Data!A19</f>
        <v/>
      </c>
      <c r="F265" s="34">
        <f>Subsurface_Scenario_Data!G19</f>
        <v/>
      </c>
    </row>
    <row r="266">
      <c r="A266" s="34">
        <f>Subsurface_Scenario_Data!A20</f>
        <v/>
      </c>
      <c r="B266" s="34">
        <f>Subsurface_Scenario_Data!E20</f>
        <v/>
      </c>
      <c r="C266" s="34">
        <f>Subsurface_Scenario_Data!A20</f>
        <v/>
      </c>
      <c r="D266" s="34">
        <f>Subsurface_Scenario_Data!F20</f>
        <v/>
      </c>
      <c r="E266" s="34">
        <f>Subsurface_Scenario_Data!A20</f>
        <v/>
      </c>
      <c r="F266" s="34">
        <f>Subsurface_Scenario_Data!G20</f>
        <v/>
      </c>
    </row>
    <row r="267">
      <c r="A267" s="34">
        <f>Subsurface_Scenario_Data!A21</f>
        <v/>
      </c>
      <c r="B267" s="34">
        <f>Subsurface_Scenario_Data!E21</f>
        <v/>
      </c>
      <c r="C267" s="34">
        <f>Subsurface_Scenario_Data!A21</f>
        <v/>
      </c>
      <c r="D267" s="34">
        <f>Subsurface_Scenario_Data!F21</f>
        <v/>
      </c>
      <c r="E267" s="34">
        <f>Subsurface_Scenario_Data!A21</f>
        <v/>
      </c>
      <c r="F267" s="34">
        <f>Subsurface_Scenario_Data!G21</f>
        <v/>
      </c>
    </row>
    <row r="268">
      <c r="A268" s="34">
        <f>Subsurface_Scenario_Data!A22</f>
        <v/>
      </c>
      <c r="B268" s="34">
        <f>Subsurface_Scenario_Data!E22</f>
        <v/>
      </c>
      <c r="C268" s="34">
        <f>Subsurface_Scenario_Data!A22</f>
        <v/>
      </c>
      <c r="D268" s="34">
        <f>Subsurface_Scenario_Data!F22</f>
        <v/>
      </c>
      <c r="E268" s="34">
        <f>Subsurface_Scenario_Data!A22</f>
        <v/>
      </c>
      <c r="F268" s="34">
        <f>Subsurface_Scenario_Data!G22</f>
        <v/>
      </c>
    </row>
    <row r="269">
      <c r="A269" s="34">
        <f>Subsurface_Scenario_Data!A23</f>
        <v/>
      </c>
      <c r="B269" s="34">
        <f>Subsurface_Scenario_Data!E23</f>
        <v/>
      </c>
      <c r="C269" s="34">
        <f>Subsurface_Scenario_Data!A23</f>
        <v/>
      </c>
      <c r="D269" s="34">
        <f>Subsurface_Scenario_Data!F23</f>
        <v/>
      </c>
      <c r="E269" s="34">
        <f>Subsurface_Scenario_Data!A23</f>
        <v/>
      </c>
      <c r="F269" s="34">
        <f>Subsurface_Scenario_Data!G23</f>
        <v/>
      </c>
    </row>
    <row r="270">
      <c r="A270" s="34">
        <f>Subsurface_Scenario_Data!A24</f>
        <v/>
      </c>
      <c r="B270" s="34">
        <f>Subsurface_Scenario_Data!E24</f>
        <v/>
      </c>
      <c r="C270" s="34">
        <f>Subsurface_Scenario_Data!A24</f>
        <v/>
      </c>
      <c r="D270" s="34">
        <f>Subsurface_Scenario_Data!F24</f>
        <v/>
      </c>
      <c r="E270" s="34">
        <f>Subsurface_Scenario_Data!A24</f>
        <v/>
      </c>
      <c r="F270" s="34">
        <f>Subsurface_Scenario_Data!G24</f>
        <v/>
      </c>
    </row>
    <row r="271">
      <c r="A271" s="34">
        <f>Subsurface_Scenario_Data!A25</f>
        <v/>
      </c>
      <c r="B271" s="34">
        <f>Subsurface_Scenario_Data!E25</f>
        <v/>
      </c>
      <c r="C271" s="34">
        <f>Subsurface_Scenario_Data!A25</f>
        <v/>
      </c>
      <c r="D271" s="34">
        <f>Subsurface_Scenario_Data!F25</f>
        <v/>
      </c>
      <c r="E271" s="34">
        <f>Subsurface_Scenario_Data!A25</f>
        <v/>
      </c>
      <c r="F271" s="34">
        <f>Subsurface_Scenario_Data!G25</f>
        <v/>
      </c>
    </row>
    <row r="272">
      <c r="A272" s="34">
        <f>Subsurface_Scenario_Data!A26</f>
        <v/>
      </c>
      <c r="B272" s="34">
        <f>Subsurface_Scenario_Data!E26</f>
        <v/>
      </c>
      <c r="C272" s="34">
        <f>Subsurface_Scenario_Data!A26</f>
        <v/>
      </c>
      <c r="D272" s="34">
        <f>Subsurface_Scenario_Data!F26</f>
        <v/>
      </c>
      <c r="E272" s="34">
        <f>Subsurface_Scenario_Data!A26</f>
        <v/>
      </c>
      <c r="F272" s="34">
        <f>Subsurface_Scenario_Data!G26</f>
        <v/>
      </c>
    </row>
    <row r="273">
      <c r="A273" s="34">
        <f>Subsurface_Scenario_Data!A27</f>
        <v/>
      </c>
      <c r="B273" s="34">
        <f>Subsurface_Scenario_Data!E27</f>
        <v/>
      </c>
      <c r="C273" s="34">
        <f>Subsurface_Scenario_Data!A27</f>
        <v/>
      </c>
      <c r="D273" s="34">
        <f>Subsurface_Scenario_Data!F27</f>
        <v/>
      </c>
      <c r="E273" s="34">
        <f>Subsurface_Scenario_Data!A27</f>
        <v/>
      </c>
      <c r="F273" s="34">
        <f>Subsurface_Scenario_Data!G27</f>
        <v/>
      </c>
    </row>
    <row r="274">
      <c r="A274" s="34">
        <f>Subsurface_Scenario_Data!A28</f>
        <v/>
      </c>
      <c r="B274" s="34">
        <f>Subsurface_Scenario_Data!E28</f>
        <v/>
      </c>
      <c r="C274" s="34">
        <f>Subsurface_Scenario_Data!A28</f>
        <v/>
      </c>
      <c r="D274" s="34">
        <f>Subsurface_Scenario_Data!F28</f>
        <v/>
      </c>
      <c r="E274" s="34">
        <f>Subsurface_Scenario_Data!A28</f>
        <v/>
      </c>
      <c r="F274" s="34">
        <f>Subsurface_Scenario_Data!G28</f>
        <v/>
      </c>
    </row>
    <row r="275">
      <c r="A275" s="34">
        <f>Subsurface_Scenario_Data!A29</f>
        <v/>
      </c>
      <c r="B275" s="34">
        <f>Subsurface_Scenario_Data!E29</f>
        <v/>
      </c>
      <c r="C275" s="34">
        <f>Subsurface_Scenario_Data!A29</f>
        <v/>
      </c>
      <c r="D275" s="34">
        <f>Subsurface_Scenario_Data!F29</f>
        <v/>
      </c>
      <c r="E275" s="34">
        <f>Subsurface_Scenario_Data!A29</f>
        <v/>
      </c>
      <c r="F275" s="34">
        <f>Subsurface_Scenario_Data!G29</f>
        <v/>
      </c>
    </row>
    <row r="276">
      <c r="A276" s="34">
        <f>Subsurface_Scenario_Data!A30</f>
        <v/>
      </c>
      <c r="B276" s="34">
        <f>Subsurface_Scenario_Data!E30</f>
        <v/>
      </c>
      <c r="C276" s="34">
        <f>Subsurface_Scenario_Data!A30</f>
        <v/>
      </c>
      <c r="D276" s="34">
        <f>Subsurface_Scenario_Data!F30</f>
        <v/>
      </c>
      <c r="E276" s="34">
        <f>Subsurface_Scenario_Data!A30</f>
        <v/>
      </c>
      <c r="F276" s="34">
        <f>Subsurface_Scenario_Data!G30</f>
        <v/>
      </c>
    </row>
    <row r="277">
      <c r="A277" s="34">
        <f>Subsurface_Scenario_Data!A31</f>
        <v/>
      </c>
      <c r="B277" s="34">
        <f>Subsurface_Scenario_Data!E31</f>
        <v/>
      </c>
      <c r="C277" s="34">
        <f>Subsurface_Scenario_Data!A31</f>
        <v/>
      </c>
      <c r="D277" s="34">
        <f>Subsurface_Scenario_Data!F31</f>
        <v/>
      </c>
      <c r="E277" s="34">
        <f>Subsurface_Scenario_Data!A31</f>
        <v/>
      </c>
      <c r="F277" s="34">
        <f>Subsurface_Scenario_Data!G31</f>
        <v/>
      </c>
    </row>
    <row r="278">
      <c r="A278" s="34">
        <f>Subsurface_Scenario_Data!A32</f>
        <v/>
      </c>
      <c r="B278" s="34">
        <f>Subsurface_Scenario_Data!E32</f>
        <v/>
      </c>
      <c r="C278" s="34">
        <f>Subsurface_Scenario_Data!A32</f>
        <v/>
      </c>
      <c r="D278" s="34">
        <f>Subsurface_Scenario_Data!F32</f>
        <v/>
      </c>
      <c r="E278" s="34">
        <f>Subsurface_Scenario_Data!A32</f>
        <v/>
      </c>
      <c r="F278" s="34">
        <f>Subsurface_Scenario_Data!G32</f>
        <v/>
      </c>
    </row>
    <row r="279">
      <c r="A279" s="34">
        <f>Subsurface_Scenario_Data!A33</f>
        <v/>
      </c>
      <c r="B279" s="34">
        <f>Subsurface_Scenario_Data!E33</f>
        <v/>
      </c>
      <c r="C279" s="34">
        <f>Subsurface_Scenario_Data!A33</f>
        <v/>
      </c>
      <c r="D279" s="34">
        <f>Subsurface_Scenario_Data!F33</f>
        <v/>
      </c>
      <c r="E279" s="34">
        <f>Subsurface_Scenario_Data!A33</f>
        <v/>
      </c>
      <c r="F279" s="34">
        <f>Subsurface_Scenario_Data!G33</f>
        <v/>
      </c>
    </row>
    <row r="280">
      <c r="A280" s="34">
        <f>Subsurface_Scenario_Data!A34</f>
        <v/>
      </c>
      <c r="B280" s="34">
        <f>Subsurface_Scenario_Data!E34</f>
        <v/>
      </c>
      <c r="C280" s="34">
        <f>Subsurface_Scenario_Data!A34</f>
        <v/>
      </c>
      <c r="D280" s="34">
        <f>Subsurface_Scenario_Data!F34</f>
        <v/>
      </c>
      <c r="E280" s="34">
        <f>Subsurface_Scenario_Data!A34</f>
        <v/>
      </c>
      <c r="F280" s="34">
        <f>Subsurface_Scenario_Data!G34</f>
        <v/>
      </c>
    </row>
    <row r="281">
      <c r="A281" s="34">
        <f>Subsurface_Scenario_Data!A35</f>
        <v/>
      </c>
      <c r="B281" s="34">
        <f>Subsurface_Scenario_Data!E35</f>
        <v/>
      </c>
      <c r="C281" s="34">
        <f>Subsurface_Scenario_Data!A35</f>
        <v/>
      </c>
      <c r="D281" s="34">
        <f>Subsurface_Scenario_Data!F35</f>
        <v/>
      </c>
      <c r="E281" s="34">
        <f>Subsurface_Scenario_Data!A35</f>
        <v/>
      </c>
      <c r="F281" s="34">
        <f>Subsurface_Scenario_Data!G35</f>
        <v/>
      </c>
    </row>
    <row r="282">
      <c r="A282" s="34">
        <f>Subsurface_Scenario_Data!A36</f>
        <v/>
      </c>
      <c r="B282" s="34">
        <f>Subsurface_Scenario_Data!E36</f>
        <v/>
      </c>
      <c r="C282" s="34">
        <f>Subsurface_Scenario_Data!A36</f>
        <v/>
      </c>
      <c r="D282" s="34">
        <f>Subsurface_Scenario_Data!F36</f>
        <v/>
      </c>
      <c r="E282" s="34">
        <f>Subsurface_Scenario_Data!A36</f>
        <v/>
      </c>
      <c r="F282" s="34">
        <f>Subsurface_Scenario_Data!G36</f>
        <v/>
      </c>
    </row>
    <row r="283">
      <c r="A283" s="34">
        <f>Subsurface_Scenario_Data!A37</f>
        <v/>
      </c>
      <c r="B283" s="34">
        <f>Subsurface_Scenario_Data!E37</f>
        <v/>
      </c>
      <c r="C283" s="34">
        <f>Subsurface_Scenario_Data!A37</f>
        <v/>
      </c>
      <c r="D283" s="34">
        <f>Subsurface_Scenario_Data!F37</f>
        <v/>
      </c>
      <c r="E283" s="34">
        <f>Subsurface_Scenario_Data!A37</f>
        <v/>
      </c>
      <c r="F283" s="34">
        <f>Subsurface_Scenario_Data!G37</f>
        <v/>
      </c>
    </row>
    <row r="284">
      <c r="A284" s="34">
        <f>Subsurface_Scenario_Data!A38</f>
        <v/>
      </c>
      <c r="B284" s="34">
        <f>Subsurface_Scenario_Data!E38</f>
        <v/>
      </c>
      <c r="C284" s="34">
        <f>Subsurface_Scenario_Data!A38</f>
        <v/>
      </c>
      <c r="D284" s="34">
        <f>Subsurface_Scenario_Data!F38</f>
        <v/>
      </c>
      <c r="E284" s="34">
        <f>Subsurface_Scenario_Data!A38</f>
        <v/>
      </c>
      <c r="F284" s="34">
        <f>Subsurface_Scenario_Data!G38</f>
        <v/>
      </c>
    </row>
    <row r="285">
      <c r="A285" s="34">
        <f>Subsurface_Scenario_Data!A39</f>
        <v/>
      </c>
      <c r="B285" s="34">
        <f>Subsurface_Scenario_Data!E39</f>
        <v/>
      </c>
      <c r="C285" s="34">
        <f>Subsurface_Scenario_Data!A39</f>
        <v/>
      </c>
      <c r="D285" s="34">
        <f>Subsurface_Scenario_Data!F39</f>
        <v/>
      </c>
      <c r="E285" s="34">
        <f>Subsurface_Scenario_Data!A39</f>
        <v/>
      </c>
      <c r="F285" s="34">
        <f>Subsurface_Scenario_Data!G39</f>
        <v/>
      </c>
    </row>
    <row r="286">
      <c r="A286" s="34">
        <f>Subsurface_Scenario_Data!A40</f>
        <v/>
      </c>
      <c r="B286" s="34">
        <f>Subsurface_Scenario_Data!E40</f>
        <v/>
      </c>
      <c r="C286" s="34">
        <f>Subsurface_Scenario_Data!A40</f>
        <v/>
      </c>
      <c r="D286" s="34">
        <f>Subsurface_Scenario_Data!F40</f>
        <v/>
      </c>
      <c r="E286" s="34">
        <f>Subsurface_Scenario_Data!A40</f>
        <v/>
      </c>
      <c r="F286" s="34">
        <f>Subsurface_Scenario_Data!G40</f>
        <v/>
      </c>
    </row>
    <row r="287">
      <c r="A287" s="34">
        <f>Subsurface_Scenario_Data!A41</f>
        <v/>
      </c>
      <c r="B287" s="34">
        <f>Subsurface_Scenario_Data!E41</f>
        <v/>
      </c>
      <c r="C287" s="34">
        <f>Subsurface_Scenario_Data!A41</f>
        <v/>
      </c>
      <c r="D287" s="34">
        <f>Subsurface_Scenario_Data!F41</f>
        <v/>
      </c>
      <c r="E287" s="34">
        <f>Subsurface_Scenario_Data!A41</f>
        <v/>
      </c>
      <c r="F287" s="34">
        <f>Subsurface_Scenario_Data!G41</f>
        <v/>
      </c>
    </row>
    <row r="288">
      <c r="A288" s="34">
        <f>Subsurface_Scenario_Data!A42</f>
        <v/>
      </c>
      <c r="B288" s="34">
        <f>Subsurface_Scenario_Data!E42</f>
        <v/>
      </c>
      <c r="C288" s="34">
        <f>Subsurface_Scenario_Data!A42</f>
        <v/>
      </c>
      <c r="D288" s="34">
        <f>Subsurface_Scenario_Data!F42</f>
        <v/>
      </c>
      <c r="E288" s="34">
        <f>Subsurface_Scenario_Data!A42</f>
        <v/>
      </c>
      <c r="F288" s="34">
        <f>Subsurface_Scenario_Data!G42</f>
        <v/>
      </c>
    </row>
    <row r="289">
      <c r="A289" s="34">
        <f>Subsurface_Scenario_Data!A43</f>
        <v/>
      </c>
      <c r="B289" s="34">
        <f>Subsurface_Scenario_Data!E43</f>
        <v/>
      </c>
      <c r="C289" s="34">
        <f>Subsurface_Scenario_Data!A43</f>
        <v/>
      </c>
      <c r="D289" s="34">
        <f>Subsurface_Scenario_Data!F43</f>
        <v/>
      </c>
      <c r="E289" s="34">
        <f>Subsurface_Scenario_Data!A43</f>
        <v/>
      </c>
      <c r="F289" s="34">
        <f>Subsurface_Scenario_Data!G43</f>
        <v/>
      </c>
    </row>
    <row r="290">
      <c r="A290" s="34">
        <f>Subsurface_Scenario_Data!A44</f>
        <v/>
      </c>
      <c r="B290" s="34">
        <f>Subsurface_Scenario_Data!E44</f>
        <v/>
      </c>
      <c r="C290" s="34">
        <f>Subsurface_Scenario_Data!A44</f>
        <v/>
      </c>
      <c r="D290" s="34">
        <f>Subsurface_Scenario_Data!F44</f>
        <v/>
      </c>
      <c r="E290" s="34">
        <f>Subsurface_Scenario_Data!A44</f>
        <v/>
      </c>
      <c r="F290" s="34">
        <f>Subsurface_Scenario_Data!G44</f>
        <v/>
      </c>
    </row>
    <row r="291">
      <c r="A291" s="34">
        <f>Subsurface_Scenario_Data!A45</f>
        <v/>
      </c>
      <c r="B291" s="34">
        <f>Subsurface_Scenario_Data!E45</f>
        <v/>
      </c>
      <c r="C291" s="34">
        <f>Subsurface_Scenario_Data!A45</f>
        <v/>
      </c>
      <c r="D291" s="34">
        <f>Subsurface_Scenario_Data!F45</f>
        <v/>
      </c>
      <c r="E291" s="34">
        <f>Subsurface_Scenario_Data!A45</f>
        <v/>
      </c>
      <c r="F291" s="34">
        <f>Subsurface_Scenario_Data!G45</f>
        <v/>
      </c>
    </row>
    <row r="292">
      <c r="A292" s="34">
        <f>Subsurface_Scenario_Data!A46</f>
        <v/>
      </c>
      <c r="B292" s="34">
        <f>Subsurface_Scenario_Data!E46</f>
        <v/>
      </c>
      <c r="C292" s="34">
        <f>Subsurface_Scenario_Data!A46</f>
        <v/>
      </c>
      <c r="D292" s="34">
        <f>Subsurface_Scenario_Data!F46</f>
        <v/>
      </c>
      <c r="E292" s="34">
        <f>Subsurface_Scenario_Data!A46</f>
        <v/>
      </c>
      <c r="F292" s="34">
        <f>Subsurface_Scenario_Data!G46</f>
        <v/>
      </c>
    </row>
    <row r="293">
      <c r="A293" s="34">
        <f>Subsurface_Scenario_Data!A47</f>
        <v/>
      </c>
      <c r="B293" s="34">
        <f>Subsurface_Scenario_Data!E47</f>
        <v/>
      </c>
      <c r="C293" s="34">
        <f>Subsurface_Scenario_Data!A47</f>
        <v/>
      </c>
      <c r="D293" s="34">
        <f>Subsurface_Scenario_Data!F47</f>
        <v/>
      </c>
      <c r="E293" s="34">
        <f>Subsurface_Scenario_Data!A47</f>
        <v/>
      </c>
      <c r="F293" s="34">
        <f>Subsurface_Scenario_Data!G47</f>
        <v/>
      </c>
    </row>
    <row r="294">
      <c r="A294" s="34">
        <f>Subsurface_Scenario_Data!A48</f>
        <v/>
      </c>
      <c r="B294" s="34">
        <f>Subsurface_Scenario_Data!E48</f>
        <v/>
      </c>
      <c r="C294" s="34">
        <f>Subsurface_Scenario_Data!A48</f>
        <v/>
      </c>
      <c r="D294" s="34">
        <f>Subsurface_Scenario_Data!F48</f>
        <v/>
      </c>
      <c r="E294" s="34">
        <f>Subsurface_Scenario_Data!A48</f>
        <v/>
      </c>
      <c r="F294" s="34">
        <f>Subsurface_Scenario_Data!G48</f>
        <v/>
      </c>
    </row>
    <row r="295">
      <c r="A295" s="34">
        <f>Subsurface_Scenario_Data!A49</f>
        <v/>
      </c>
      <c r="B295" s="34">
        <f>Subsurface_Scenario_Data!E49</f>
        <v/>
      </c>
      <c r="C295" s="34">
        <f>Subsurface_Scenario_Data!A49</f>
        <v/>
      </c>
      <c r="D295" s="34">
        <f>Subsurface_Scenario_Data!F49</f>
        <v/>
      </c>
      <c r="E295" s="34">
        <f>Subsurface_Scenario_Data!A49</f>
        <v/>
      </c>
      <c r="F295" s="34">
        <f>Subsurface_Scenario_Data!G49</f>
        <v/>
      </c>
    </row>
    <row r="296">
      <c r="A296" s="34">
        <f>Subsurface_Scenario_Data!A50</f>
        <v/>
      </c>
      <c r="B296" s="34">
        <f>Subsurface_Scenario_Data!E50</f>
        <v/>
      </c>
      <c r="C296" s="34">
        <f>Subsurface_Scenario_Data!A50</f>
        <v/>
      </c>
      <c r="D296" s="34">
        <f>Subsurface_Scenario_Data!F50</f>
        <v/>
      </c>
      <c r="E296" s="34">
        <f>Subsurface_Scenario_Data!A50</f>
        <v/>
      </c>
      <c r="F296" s="34">
        <f>Subsurface_Scenario_Data!G50</f>
        <v/>
      </c>
    </row>
    <row r="297">
      <c r="A297" s="34">
        <f>Subsurface_Scenario_Data!A51</f>
        <v/>
      </c>
      <c r="B297" s="34">
        <f>Subsurface_Scenario_Data!E51</f>
        <v/>
      </c>
      <c r="C297" s="34">
        <f>Subsurface_Scenario_Data!A51</f>
        <v/>
      </c>
      <c r="D297" s="34">
        <f>Subsurface_Scenario_Data!F51</f>
        <v/>
      </c>
      <c r="E297" s="34">
        <f>Subsurface_Scenario_Data!A51</f>
        <v/>
      </c>
      <c r="F297" s="34">
        <f>Subsurface_Scenario_Data!G51</f>
        <v/>
      </c>
    </row>
    <row r="298">
      <c r="A298" s="34">
        <f>Subsurface_Scenario_Data!A52</f>
        <v/>
      </c>
      <c r="B298" s="34">
        <f>Subsurface_Scenario_Data!E52</f>
        <v/>
      </c>
      <c r="C298" s="34">
        <f>Subsurface_Scenario_Data!A52</f>
        <v/>
      </c>
      <c r="D298" s="34">
        <f>Subsurface_Scenario_Data!F52</f>
        <v/>
      </c>
      <c r="E298" s="34">
        <f>Subsurface_Scenario_Data!A52</f>
        <v/>
      </c>
      <c r="F298" s="34">
        <f>Subsurface_Scenario_Data!G52</f>
        <v/>
      </c>
    </row>
    <row r="299">
      <c r="A299" s="34">
        <f>Subsurface_Scenario_Data!A53</f>
        <v/>
      </c>
      <c r="B299" s="34">
        <f>Subsurface_Scenario_Data!E53</f>
        <v/>
      </c>
      <c r="C299" s="34">
        <f>Subsurface_Scenario_Data!A53</f>
        <v/>
      </c>
      <c r="D299" s="34">
        <f>Subsurface_Scenario_Data!F53</f>
        <v/>
      </c>
      <c r="E299" s="34">
        <f>Subsurface_Scenario_Data!A53</f>
        <v/>
      </c>
      <c r="F299" s="34">
        <f>Subsurface_Scenario_Data!G53</f>
        <v/>
      </c>
    </row>
    <row r="300">
      <c r="A300" s="34">
        <f>Subsurface_Scenario_Data!A54</f>
        <v/>
      </c>
      <c r="B300" s="34">
        <f>Subsurface_Scenario_Data!E54</f>
        <v/>
      </c>
      <c r="C300" s="34">
        <f>Subsurface_Scenario_Data!A54</f>
        <v/>
      </c>
      <c r="D300" s="34">
        <f>Subsurface_Scenario_Data!F54</f>
        <v/>
      </c>
      <c r="E300" s="34">
        <f>Subsurface_Scenario_Data!A54</f>
        <v/>
      </c>
      <c r="F300" s="34">
        <f>Subsurface_Scenario_Data!G54</f>
        <v/>
      </c>
    </row>
    <row r="301">
      <c r="A301" s="34">
        <f>Subsurface_Scenario_Data!A55</f>
        <v/>
      </c>
      <c r="B301" s="34">
        <f>Subsurface_Scenario_Data!E55</f>
        <v/>
      </c>
      <c r="C301" s="34">
        <f>Subsurface_Scenario_Data!A55</f>
        <v/>
      </c>
      <c r="D301" s="34">
        <f>Subsurface_Scenario_Data!F55</f>
        <v/>
      </c>
      <c r="E301" s="34">
        <f>Subsurface_Scenario_Data!A55</f>
        <v/>
      </c>
      <c r="F301" s="34">
        <f>Subsurface_Scenario_Data!G55</f>
        <v/>
      </c>
    </row>
    <row r="302">
      <c r="A302" s="34">
        <f>Subsurface_Scenario_Data!A56</f>
        <v/>
      </c>
      <c r="B302" s="34">
        <f>Subsurface_Scenario_Data!E56</f>
        <v/>
      </c>
      <c r="C302" s="34">
        <f>Subsurface_Scenario_Data!A56</f>
        <v/>
      </c>
      <c r="D302" s="34">
        <f>Subsurface_Scenario_Data!F56</f>
        <v/>
      </c>
      <c r="E302" s="34">
        <f>Subsurface_Scenario_Data!A56</f>
        <v/>
      </c>
      <c r="F302" s="34">
        <f>Subsurface_Scenario_Data!G56</f>
        <v/>
      </c>
    </row>
    <row r="303">
      <c r="A303" s="34">
        <f>Subsurface_Scenario_Data!A57</f>
        <v/>
      </c>
      <c r="B303" s="34">
        <f>Subsurface_Scenario_Data!E57</f>
        <v/>
      </c>
      <c r="C303" s="34">
        <f>Subsurface_Scenario_Data!A57</f>
        <v/>
      </c>
      <c r="D303" s="34">
        <f>Subsurface_Scenario_Data!F57</f>
        <v/>
      </c>
      <c r="E303" s="34">
        <f>Subsurface_Scenario_Data!A57</f>
        <v/>
      </c>
      <c r="F303" s="34">
        <f>Subsurface_Scenario_Data!G57</f>
        <v/>
      </c>
    </row>
    <row r="304">
      <c r="A304" s="34">
        <f>Subsurface_Scenario_Data!A58</f>
        <v/>
      </c>
      <c r="B304" s="34">
        <f>Subsurface_Scenario_Data!E58</f>
        <v/>
      </c>
      <c r="C304" s="34">
        <f>Subsurface_Scenario_Data!A58</f>
        <v/>
      </c>
      <c r="D304" s="34">
        <f>Subsurface_Scenario_Data!F58</f>
        <v/>
      </c>
      <c r="E304" s="34">
        <f>Subsurface_Scenario_Data!A58</f>
        <v/>
      </c>
      <c r="F304" s="34">
        <f>Subsurface_Scenario_Data!G58</f>
        <v/>
      </c>
    </row>
    <row r="305">
      <c r="A305" s="34">
        <f>Subsurface_Scenario_Data!A59</f>
        <v/>
      </c>
      <c r="B305" s="34">
        <f>Subsurface_Scenario_Data!E59</f>
        <v/>
      </c>
      <c r="C305" s="34">
        <f>Subsurface_Scenario_Data!A59</f>
        <v/>
      </c>
      <c r="D305" s="34">
        <f>Subsurface_Scenario_Data!F59</f>
        <v/>
      </c>
      <c r="E305" s="34">
        <f>Subsurface_Scenario_Data!A59</f>
        <v/>
      </c>
      <c r="F305" s="34">
        <f>Subsurface_Scenario_Data!G59</f>
        <v/>
      </c>
    </row>
    <row r="306">
      <c r="A306" s="34">
        <f>Subsurface_Scenario_Data!A60</f>
        <v/>
      </c>
      <c r="B306" s="34">
        <f>Subsurface_Scenario_Data!E60</f>
        <v/>
      </c>
      <c r="C306" s="34">
        <f>Subsurface_Scenario_Data!A60</f>
        <v/>
      </c>
      <c r="D306" s="34">
        <f>Subsurface_Scenario_Data!F60</f>
        <v/>
      </c>
      <c r="E306" s="34">
        <f>Subsurface_Scenario_Data!A60</f>
        <v/>
      </c>
      <c r="F306" s="34">
        <f>Subsurface_Scenario_Data!G60</f>
        <v/>
      </c>
    </row>
    <row r="307">
      <c r="A307" s="34">
        <f>Subsurface_Scenario_Data!A61</f>
        <v/>
      </c>
      <c r="B307" s="34">
        <f>Subsurface_Scenario_Data!E61</f>
        <v/>
      </c>
      <c r="C307" s="34">
        <f>Subsurface_Scenario_Data!A61</f>
        <v/>
      </c>
      <c r="D307" s="34">
        <f>Subsurface_Scenario_Data!F61</f>
        <v/>
      </c>
      <c r="E307" s="34">
        <f>Subsurface_Scenario_Data!A61</f>
        <v/>
      </c>
      <c r="F307" s="34">
        <f>Subsurface_Scenario_Data!G61</f>
        <v/>
      </c>
    </row>
    <row r="308">
      <c r="A308" s="34">
        <f>Subsurface_Scenario_Data!A62</f>
        <v/>
      </c>
      <c r="B308" s="34">
        <f>Subsurface_Scenario_Data!E62</f>
        <v/>
      </c>
      <c r="C308" s="34">
        <f>Subsurface_Scenario_Data!A62</f>
        <v/>
      </c>
      <c r="D308" s="34">
        <f>Subsurface_Scenario_Data!F62</f>
        <v/>
      </c>
      <c r="E308" s="34">
        <f>Subsurface_Scenario_Data!A62</f>
        <v/>
      </c>
      <c r="F308" s="34">
        <f>Subsurface_Scenario_Data!G62</f>
        <v/>
      </c>
    </row>
    <row r="309">
      <c r="A309" s="34">
        <f>Subsurface_Scenario_Data!A63</f>
        <v/>
      </c>
      <c r="B309" s="34">
        <f>Subsurface_Scenario_Data!E63</f>
        <v/>
      </c>
      <c r="C309" s="34">
        <f>Subsurface_Scenario_Data!A63</f>
        <v/>
      </c>
      <c r="D309" s="34">
        <f>Subsurface_Scenario_Data!F63</f>
        <v/>
      </c>
      <c r="E309" s="34">
        <f>Subsurface_Scenario_Data!A63</f>
        <v/>
      </c>
      <c r="F309" s="34">
        <f>Subsurface_Scenario_Data!G63</f>
        <v/>
      </c>
    </row>
    <row r="310">
      <c r="A310" s="34">
        <f>Subsurface_Scenario_Data!A64</f>
        <v/>
      </c>
      <c r="B310" s="34">
        <f>Subsurface_Scenario_Data!E64</f>
        <v/>
      </c>
      <c r="C310" s="34">
        <f>Subsurface_Scenario_Data!A64</f>
        <v/>
      </c>
      <c r="D310" s="34">
        <f>Subsurface_Scenario_Data!F64</f>
        <v/>
      </c>
      <c r="E310" s="34">
        <f>Subsurface_Scenario_Data!A64</f>
        <v/>
      </c>
      <c r="F310" s="34">
        <f>Subsurface_Scenario_Data!G64</f>
        <v/>
      </c>
    </row>
    <row r="311">
      <c r="A311" s="34">
        <f>Subsurface_Scenario_Data!A65</f>
        <v/>
      </c>
      <c r="B311" s="34">
        <f>Subsurface_Scenario_Data!E65</f>
        <v/>
      </c>
      <c r="C311" s="34">
        <f>Subsurface_Scenario_Data!A65</f>
        <v/>
      </c>
      <c r="D311" s="34">
        <f>Subsurface_Scenario_Data!F65</f>
        <v/>
      </c>
      <c r="E311" s="34">
        <f>Subsurface_Scenario_Data!A65</f>
        <v/>
      </c>
      <c r="F311" s="34">
        <f>Subsurface_Scenario_Data!G65</f>
        <v/>
      </c>
    </row>
    <row r="312">
      <c r="A312" s="34">
        <f>Subsurface_Scenario_Data!A66</f>
        <v/>
      </c>
      <c r="B312" s="34">
        <f>Subsurface_Scenario_Data!E66</f>
        <v/>
      </c>
      <c r="C312" s="34">
        <f>Subsurface_Scenario_Data!A66</f>
        <v/>
      </c>
      <c r="D312" s="34">
        <f>Subsurface_Scenario_Data!F66</f>
        <v/>
      </c>
      <c r="E312" s="34">
        <f>Subsurface_Scenario_Data!A66</f>
        <v/>
      </c>
      <c r="F312" s="34">
        <f>Subsurface_Scenario_Data!G66</f>
        <v/>
      </c>
    </row>
    <row r="313">
      <c r="A313" s="34">
        <f>Subsurface_Scenario_Data!A67</f>
        <v/>
      </c>
      <c r="B313" s="34">
        <f>Subsurface_Scenario_Data!E67</f>
        <v/>
      </c>
      <c r="C313" s="34">
        <f>Subsurface_Scenario_Data!A67</f>
        <v/>
      </c>
      <c r="D313" s="34">
        <f>Subsurface_Scenario_Data!F67</f>
        <v/>
      </c>
      <c r="E313" s="34">
        <f>Subsurface_Scenario_Data!A67</f>
        <v/>
      </c>
      <c r="F313" s="34">
        <f>Subsurface_Scenario_Data!G67</f>
        <v/>
      </c>
    </row>
    <row r="314">
      <c r="A314" s="34">
        <f>Subsurface_Scenario_Data!A68</f>
        <v/>
      </c>
      <c r="B314" s="34">
        <f>Subsurface_Scenario_Data!E68</f>
        <v/>
      </c>
      <c r="C314" s="34">
        <f>Subsurface_Scenario_Data!A68</f>
        <v/>
      </c>
      <c r="D314" s="34">
        <f>Subsurface_Scenario_Data!F68</f>
        <v/>
      </c>
      <c r="E314" s="34">
        <f>Subsurface_Scenario_Data!A68</f>
        <v/>
      </c>
      <c r="F314" s="34">
        <f>Subsurface_Scenario_Data!G68</f>
        <v/>
      </c>
    </row>
    <row r="315">
      <c r="A315" s="34">
        <f>Subsurface_Scenario_Data!A69</f>
        <v/>
      </c>
      <c r="B315" s="34">
        <f>Subsurface_Scenario_Data!E69</f>
        <v/>
      </c>
      <c r="C315" s="34">
        <f>Subsurface_Scenario_Data!A69</f>
        <v/>
      </c>
      <c r="D315" s="34">
        <f>Subsurface_Scenario_Data!F69</f>
        <v/>
      </c>
      <c r="E315" s="34">
        <f>Subsurface_Scenario_Data!A69</f>
        <v/>
      </c>
      <c r="F315" s="34">
        <f>Subsurface_Scenario_Data!G69</f>
        <v/>
      </c>
    </row>
    <row r="316">
      <c r="A316" s="34">
        <f>Subsurface_Scenario_Data!A70</f>
        <v/>
      </c>
      <c r="B316" s="34">
        <f>Subsurface_Scenario_Data!E70</f>
        <v/>
      </c>
      <c r="C316" s="34">
        <f>Subsurface_Scenario_Data!A70</f>
        <v/>
      </c>
      <c r="D316" s="34">
        <f>Subsurface_Scenario_Data!F70</f>
        <v/>
      </c>
      <c r="E316" s="34">
        <f>Subsurface_Scenario_Data!A70</f>
        <v/>
      </c>
      <c r="F316" s="34">
        <f>Subsurface_Scenario_Data!G70</f>
        <v/>
      </c>
    </row>
    <row r="317">
      <c r="A317" s="34">
        <f>Subsurface_Scenario_Data!A71</f>
        <v/>
      </c>
      <c r="B317" s="34">
        <f>Subsurface_Scenario_Data!E71</f>
        <v/>
      </c>
      <c r="C317" s="34">
        <f>Subsurface_Scenario_Data!A71</f>
        <v/>
      </c>
      <c r="D317" s="34">
        <f>Subsurface_Scenario_Data!F71</f>
        <v/>
      </c>
      <c r="E317" s="34">
        <f>Subsurface_Scenario_Data!A71</f>
        <v/>
      </c>
      <c r="F317" s="34">
        <f>Subsurface_Scenario_Data!G71</f>
        <v/>
      </c>
    </row>
    <row r="318">
      <c r="A318" s="34">
        <f>Subsurface_Scenario_Data!A72</f>
        <v/>
      </c>
      <c r="B318" s="34">
        <f>Subsurface_Scenario_Data!E72</f>
        <v/>
      </c>
      <c r="C318" s="34">
        <f>Subsurface_Scenario_Data!A72</f>
        <v/>
      </c>
      <c r="D318" s="34">
        <f>Subsurface_Scenario_Data!F72</f>
        <v/>
      </c>
      <c r="E318" s="34">
        <f>Subsurface_Scenario_Data!A72</f>
        <v/>
      </c>
      <c r="F318" s="34">
        <f>Subsurface_Scenario_Data!G72</f>
        <v/>
      </c>
    </row>
    <row r="319">
      <c r="A319" s="34">
        <f>Subsurface_Scenario_Data!A73</f>
        <v/>
      </c>
      <c r="B319" s="34">
        <f>Subsurface_Scenario_Data!E73</f>
        <v/>
      </c>
      <c r="C319" s="34">
        <f>Subsurface_Scenario_Data!A73</f>
        <v/>
      </c>
      <c r="D319" s="34">
        <f>Subsurface_Scenario_Data!F73</f>
        <v/>
      </c>
      <c r="E319" s="34">
        <f>Subsurface_Scenario_Data!A73</f>
        <v/>
      </c>
      <c r="F319" s="34">
        <f>Subsurface_Scenario_Data!G73</f>
        <v/>
      </c>
    </row>
    <row r="320">
      <c r="A320" s="34">
        <f>Subsurface_Scenario_Data!A74</f>
        <v/>
      </c>
      <c r="B320" s="34">
        <f>Subsurface_Scenario_Data!E74</f>
        <v/>
      </c>
      <c r="C320" s="34">
        <f>Subsurface_Scenario_Data!A74</f>
        <v/>
      </c>
      <c r="D320" s="34">
        <f>Subsurface_Scenario_Data!F74</f>
        <v/>
      </c>
      <c r="E320" s="34">
        <f>Subsurface_Scenario_Data!A74</f>
        <v/>
      </c>
      <c r="F320" s="34">
        <f>Subsurface_Scenario_Data!G74</f>
        <v/>
      </c>
    </row>
    <row r="321">
      <c r="A321" s="34">
        <f>Subsurface_Scenario_Data!A75</f>
        <v/>
      </c>
      <c r="B321" s="34">
        <f>Subsurface_Scenario_Data!E75</f>
        <v/>
      </c>
      <c r="C321" s="34">
        <f>Subsurface_Scenario_Data!A75</f>
        <v/>
      </c>
      <c r="D321" s="34">
        <f>Subsurface_Scenario_Data!F75</f>
        <v/>
      </c>
      <c r="E321" s="34">
        <f>Subsurface_Scenario_Data!A75</f>
        <v/>
      </c>
      <c r="F321" s="34">
        <f>Subsurface_Scenario_Data!G75</f>
        <v/>
      </c>
    </row>
    <row r="322">
      <c r="A322" s="34">
        <f>Subsurface_Scenario_Data!A76</f>
        <v/>
      </c>
      <c r="B322" s="34">
        <f>Subsurface_Scenario_Data!E76</f>
        <v/>
      </c>
      <c r="C322" s="34">
        <f>Subsurface_Scenario_Data!A76</f>
        <v/>
      </c>
      <c r="D322" s="34">
        <f>Subsurface_Scenario_Data!F76</f>
        <v/>
      </c>
      <c r="E322" s="34">
        <f>Subsurface_Scenario_Data!A76</f>
        <v/>
      </c>
      <c r="F322" s="34">
        <f>Subsurface_Scenario_Data!G76</f>
        <v/>
      </c>
    </row>
    <row r="323">
      <c r="A323" s="34">
        <f>Subsurface_Scenario_Data!A77</f>
        <v/>
      </c>
      <c r="B323" s="34">
        <f>Subsurface_Scenario_Data!E77</f>
        <v/>
      </c>
      <c r="C323" s="34">
        <f>Subsurface_Scenario_Data!A77</f>
        <v/>
      </c>
      <c r="D323" s="34">
        <f>Subsurface_Scenario_Data!F77</f>
        <v/>
      </c>
      <c r="E323" s="34">
        <f>Subsurface_Scenario_Data!A77</f>
        <v/>
      </c>
      <c r="F323" s="34">
        <f>Subsurface_Scenario_Data!G77</f>
        <v/>
      </c>
    </row>
    <row r="324">
      <c r="A324" s="34">
        <f>Subsurface_Scenario_Data!A78</f>
        <v/>
      </c>
      <c r="B324" s="34">
        <f>Subsurface_Scenario_Data!E78</f>
        <v/>
      </c>
      <c r="C324" s="34">
        <f>Subsurface_Scenario_Data!A78</f>
        <v/>
      </c>
      <c r="D324" s="34">
        <f>Subsurface_Scenario_Data!F78</f>
        <v/>
      </c>
      <c r="E324" s="34">
        <f>Subsurface_Scenario_Data!A78</f>
        <v/>
      </c>
      <c r="F324" s="34">
        <f>Subsurface_Scenario_Data!G78</f>
        <v/>
      </c>
    </row>
    <row r="325">
      <c r="A325" s="34">
        <f>Subsurface_Scenario_Data!A79</f>
        <v/>
      </c>
      <c r="B325" s="34">
        <f>Subsurface_Scenario_Data!E79</f>
        <v/>
      </c>
      <c r="C325" s="34">
        <f>Subsurface_Scenario_Data!A79</f>
        <v/>
      </c>
      <c r="D325" s="34">
        <f>Subsurface_Scenario_Data!F79</f>
        <v/>
      </c>
      <c r="E325" s="34">
        <f>Subsurface_Scenario_Data!A79</f>
        <v/>
      </c>
      <c r="F325" s="34">
        <f>Subsurface_Scenario_Data!G79</f>
        <v/>
      </c>
    </row>
    <row r="326">
      <c r="A326" s="34">
        <f>Subsurface_Scenario_Data!A80</f>
        <v/>
      </c>
      <c r="B326" s="34">
        <f>Subsurface_Scenario_Data!E80</f>
        <v/>
      </c>
      <c r="C326" s="34">
        <f>Subsurface_Scenario_Data!A80</f>
        <v/>
      </c>
      <c r="D326" s="34">
        <f>Subsurface_Scenario_Data!F80</f>
        <v/>
      </c>
      <c r="E326" s="34">
        <f>Subsurface_Scenario_Data!A80</f>
        <v/>
      </c>
      <c r="F326" s="34">
        <f>Subsurface_Scenario_Data!G80</f>
        <v/>
      </c>
    </row>
    <row r="327">
      <c r="A327" s="34">
        <f>Subsurface_Scenario_Data!A81</f>
        <v/>
      </c>
      <c r="B327" s="34">
        <f>Subsurface_Scenario_Data!E81</f>
        <v/>
      </c>
      <c r="C327" s="34">
        <f>Subsurface_Scenario_Data!A81</f>
        <v/>
      </c>
      <c r="D327" s="34">
        <f>Subsurface_Scenario_Data!F81</f>
        <v/>
      </c>
      <c r="E327" s="34">
        <f>Subsurface_Scenario_Data!A81</f>
        <v/>
      </c>
      <c r="F327" s="34">
        <f>Subsurface_Scenario_Data!G81</f>
        <v/>
      </c>
    </row>
    <row r="328">
      <c r="A328" s="34">
        <f>Subsurface_Scenario_Data!A82</f>
        <v/>
      </c>
      <c r="B328" s="34">
        <f>Subsurface_Scenario_Data!E82</f>
        <v/>
      </c>
      <c r="C328" s="34">
        <f>Subsurface_Scenario_Data!A82</f>
        <v/>
      </c>
      <c r="D328" s="34">
        <f>Subsurface_Scenario_Data!F82</f>
        <v/>
      </c>
      <c r="E328" s="34">
        <f>Subsurface_Scenario_Data!A82</f>
        <v/>
      </c>
      <c r="F328" s="34">
        <f>Subsurface_Scenario_Data!G82</f>
        <v/>
      </c>
    </row>
    <row r="329">
      <c r="A329" s="34">
        <f>Subsurface_Scenario_Data!A83</f>
        <v/>
      </c>
      <c r="B329" s="34">
        <f>Subsurface_Scenario_Data!E83</f>
        <v/>
      </c>
      <c r="C329" s="34">
        <f>Subsurface_Scenario_Data!A83</f>
        <v/>
      </c>
      <c r="D329" s="34">
        <f>Subsurface_Scenario_Data!F83</f>
        <v/>
      </c>
      <c r="E329" s="34">
        <f>Subsurface_Scenario_Data!A83</f>
        <v/>
      </c>
      <c r="F329" s="34">
        <f>Subsurface_Scenario_Data!G83</f>
        <v/>
      </c>
    </row>
    <row r="330">
      <c r="A330" s="34">
        <f>Subsurface_Scenario_Data!A84</f>
        <v/>
      </c>
      <c r="B330" s="34">
        <f>Subsurface_Scenario_Data!E84</f>
        <v/>
      </c>
      <c r="C330" s="34">
        <f>Subsurface_Scenario_Data!A84</f>
        <v/>
      </c>
      <c r="D330" s="34">
        <f>Subsurface_Scenario_Data!F84</f>
        <v/>
      </c>
      <c r="E330" s="34">
        <f>Subsurface_Scenario_Data!A84</f>
        <v/>
      </c>
      <c r="F330" s="34">
        <f>Subsurface_Scenario_Data!G84</f>
        <v/>
      </c>
    </row>
    <row r="331">
      <c r="A331" s="34">
        <f>Subsurface_Scenario_Data!A85</f>
        <v/>
      </c>
      <c r="B331" s="34">
        <f>Subsurface_Scenario_Data!E85</f>
        <v/>
      </c>
      <c r="C331" s="34">
        <f>Subsurface_Scenario_Data!A85</f>
        <v/>
      </c>
      <c r="D331" s="34">
        <f>Subsurface_Scenario_Data!F85</f>
        <v/>
      </c>
      <c r="E331" s="34">
        <f>Subsurface_Scenario_Data!A85</f>
        <v/>
      </c>
      <c r="F331" s="34">
        <f>Subsurface_Scenario_Data!G85</f>
        <v/>
      </c>
    </row>
    <row r="332">
      <c r="A332" s="34">
        <f>Subsurface_Scenario_Data!A86</f>
        <v/>
      </c>
      <c r="B332" s="34">
        <f>Subsurface_Scenario_Data!E86</f>
        <v/>
      </c>
      <c r="C332" s="34">
        <f>Subsurface_Scenario_Data!A86</f>
        <v/>
      </c>
      <c r="D332" s="34">
        <f>Subsurface_Scenario_Data!F86</f>
        <v/>
      </c>
      <c r="E332" s="34">
        <f>Subsurface_Scenario_Data!A86</f>
        <v/>
      </c>
      <c r="F332" s="34">
        <f>Subsurface_Scenario_Data!G86</f>
        <v/>
      </c>
    </row>
    <row r="333">
      <c r="A333" s="34">
        <f>Subsurface_Scenario_Data!A87</f>
        <v/>
      </c>
      <c r="B333" s="34">
        <f>Subsurface_Scenario_Data!E87</f>
        <v/>
      </c>
      <c r="C333" s="34">
        <f>Subsurface_Scenario_Data!A87</f>
        <v/>
      </c>
      <c r="D333" s="34">
        <f>Subsurface_Scenario_Data!F87</f>
        <v/>
      </c>
      <c r="E333" s="34">
        <f>Subsurface_Scenario_Data!A87</f>
        <v/>
      </c>
      <c r="F333" s="34">
        <f>Subsurface_Scenario_Data!G87</f>
        <v/>
      </c>
    </row>
    <row r="334">
      <c r="A334" s="34">
        <f>Subsurface_Scenario_Data!A88</f>
        <v/>
      </c>
      <c r="B334" s="34">
        <f>Subsurface_Scenario_Data!E88</f>
        <v/>
      </c>
      <c r="C334" s="34">
        <f>Subsurface_Scenario_Data!A88</f>
        <v/>
      </c>
      <c r="D334" s="34">
        <f>Subsurface_Scenario_Data!F88</f>
        <v/>
      </c>
      <c r="E334" s="34">
        <f>Subsurface_Scenario_Data!A88</f>
        <v/>
      </c>
      <c r="F334" s="34">
        <f>Subsurface_Scenario_Data!G88</f>
        <v/>
      </c>
    </row>
    <row r="335">
      <c r="A335" s="34">
        <f>Subsurface_Scenario_Data!A89</f>
        <v/>
      </c>
      <c r="B335" s="34">
        <f>Subsurface_Scenario_Data!E89</f>
        <v/>
      </c>
      <c r="C335" s="34">
        <f>Subsurface_Scenario_Data!A89</f>
        <v/>
      </c>
      <c r="D335" s="34">
        <f>Subsurface_Scenario_Data!F89</f>
        <v/>
      </c>
      <c r="E335" s="34">
        <f>Subsurface_Scenario_Data!A89</f>
        <v/>
      </c>
      <c r="F335" s="34">
        <f>Subsurface_Scenario_Data!G89</f>
        <v/>
      </c>
    </row>
    <row r="336">
      <c r="A336" s="34">
        <f>Subsurface_Scenario_Data!A90</f>
        <v/>
      </c>
      <c r="B336" s="34">
        <f>Subsurface_Scenario_Data!E90</f>
        <v/>
      </c>
      <c r="C336" s="34">
        <f>Subsurface_Scenario_Data!A90</f>
        <v/>
      </c>
      <c r="D336" s="34">
        <f>Subsurface_Scenario_Data!F90</f>
        <v/>
      </c>
      <c r="E336" s="34">
        <f>Subsurface_Scenario_Data!A90</f>
        <v/>
      </c>
      <c r="F336" s="34">
        <f>Subsurface_Scenario_Data!G90</f>
        <v/>
      </c>
    </row>
    <row r="337">
      <c r="A337" s="34">
        <f>Subsurface_Scenario_Data!A91</f>
        <v/>
      </c>
      <c r="B337" s="34">
        <f>Subsurface_Scenario_Data!E91</f>
        <v/>
      </c>
      <c r="C337" s="34">
        <f>Subsurface_Scenario_Data!A91</f>
        <v/>
      </c>
      <c r="D337" s="34">
        <f>Subsurface_Scenario_Data!F91</f>
        <v/>
      </c>
      <c r="E337" s="34">
        <f>Subsurface_Scenario_Data!A91</f>
        <v/>
      </c>
      <c r="F337" s="34">
        <f>Subsurface_Scenario_Data!G91</f>
        <v/>
      </c>
    </row>
    <row r="338">
      <c r="A338" s="34">
        <f>Subsurface_Scenario_Data!A92</f>
        <v/>
      </c>
      <c r="B338" s="34">
        <f>Subsurface_Scenario_Data!E92</f>
        <v/>
      </c>
      <c r="C338" s="34">
        <f>Subsurface_Scenario_Data!A92</f>
        <v/>
      </c>
      <c r="D338" s="34">
        <f>Subsurface_Scenario_Data!F92</f>
        <v/>
      </c>
      <c r="E338" s="34">
        <f>Subsurface_Scenario_Data!A92</f>
        <v/>
      </c>
      <c r="F338" s="34">
        <f>Subsurface_Scenario_Data!G92</f>
        <v/>
      </c>
    </row>
    <row r="339">
      <c r="A339" s="34">
        <f>Subsurface_Scenario_Data!A93</f>
        <v/>
      </c>
      <c r="B339" s="34">
        <f>Subsurface_Scenario_Data!E93</f>
        <v/>
      </c>
      <c r="C339" s="34">
        <f>Subsurface_Scenario_Data!A93</f>
        <v/>
      </c>
      <c r="D339" s="34">
        <f>Subsurface_Scenario_Data!F93</f>
        <v/>
      </c>
      <c r="E339" s="34">
        <f>Subsurface_Scenario_Data!A93</f>
        <v/>
      </c>
      <c r="F339" s="34">
        <f>Subsurface_Scenario_Data!G93</f>
        <v/>
      </c>
    </row>
    <row r="340">
      <c r="A340" s="34">
        <f>Subsurface_Scenario_Data!A94</f>
        <v/>
      </c>
      <c r="B340" s="34">
        <f>Subsurface_Scenario_Data!E94</f>
        <v/>
      </c>
      <c r="C340" s="34">
        <f>Subsurface_Scenario_Data!A94</f>
        <v/>
      </c>
      <c r="D340" s="34">
        <f>Subsurface_Scenario_Data!F94</f>
        <v/>
      </c>
      <c r="E340" s="34">
        <f>Subsurface_Scenario_Data!A94</f>
        <v/>
      </c>
      <c r="F340" s="34">
        <f>Subsurface_Scenario_Data!G94</f>
        <v/>
      </c>
    </row>
    <row r="341">
      <c r="A341" s="34">
        <f>Subsurface_Scenario_Data!A95</f>
        <v/>
      </c>
      <c r="B341" s="34">
        <f>Subsurface_Scenario_Data!E95</f>
        <v/>
      </c>
      <c r="C341" s="34">
        <f>Subsurface_Scenario_Data!A95</f>
        <v/>
      </c>
      <c r="D341" s="34">
        <f>Subsurface_Scenario_Data!F95</f>
        <v/>
      </c>
      <c r="E341" s="34">
        <f>Subsurface_Scenario_Data!A95</f>
        <v/>
      </c>
      <c r="F341" s="34">
        <f>Subsurface_Scenario_Data!G95</f>
        <v/>
      </c>
    </row>
    <row r="342">
      <c r="A342" s="34">
        <f>Subsurface_Scenario_Data!A96</f>
        <v/>
      </c>
      <c r="B342" s="34">
        <f>Subsurface_Scenario_Data!E96</f>
        <v/>
      </c>
      <c r="C342" s="34">
        <f>Subsurface_Scenario_Data!A96</f>
        <v/>
      </c>
      <c r="D342" s="34">
        <f>Subsurface_Scenario_Data!F96</f>
        <v/>
      </c>
      <c r="E342" s="34">
        <f>Subsurface_Scenario_Data!A96</f>
        <v/>
      </c>
      <c r="F342" s="34">
        <f>Subsurface_Scenario_Data!G96</f>
        <v/>
      </c>
    </row>
    <row r="343">
      <c r="A343" s="34">
        <f>Subsurface_Scenario_Data!A97</f>
        <v/>
      </c>
      <c r="B343" s="34">
        <f>Subsurface_Scenario_Data!E97</f>
        <v/>
      </c>
      <c r="C343" s="34">
        <f>Subsurface_Scenario_Data!A97</f>
        <v/>
      </c>
      <c r="D343" s="34">
        <f>Subsurface_Scenario_Data!F97</f>
        <v/>
      </c>
      <c r="E343" s="34">
        <f>Subsurface_Scenario_Data!A97</f>
        <v/>
      </c>
      <c r="F343" s="34">
        <f>Subsurface_Scenario_Data!G97</f>
        <v/>
      </c>
    </row>
    <row r="344">
      <c r="A344" s="34">
        <f>Subsurface_Scenario_Data!A98</f>
        <v/>
      </c>
      <c r="B344" s="34">
        <f>Subsurface_Scenario_Data!E98</f>
        <v/>
      </c>
      <c r="C344" s="34">
        <f>Subsurface_Scenario_Data!A98</f>
        <v/>
      </c>
      <c r="D344" s="34">
        <f>Subsurface_Scenario_Data!F98</f>
        <v/>
      </c>
      <c r="E344" s="34">
        <f>Subsurface_Scenario_Data!A98</f>
        <v/>
      </c>
      <c r="F344" s="34">
        <f>Subsurface_Scenario_Data!G98</f>
        <v/>
      </c>
    </row>
    <row r="345">
      <c r="A345" s="34">
        <f>Subsurface_Scenario_Data!A99</f>
        <v/>
      </c>
      <c r="B345" s="34">
        <f>Subsurface_Scenario_Data!E99</f>
        <v/>
      </c>
      <c r="C345" s="34">
        <f>Subsurface_Scenario_Data!A99</f>
        <v/>
      </c>
      <c r="D345" s="34">
        <f>Subsurface_Scenario_Data!F99</f>
        <v/>
      </c>
      <c r="E345" s="34">
        <f>Subsurface_Scenario_Data!A99</f>
        <v/>
      </c>
      <c r="F345" s="34">
        <f>Subsurface_Scenario_Data!G99</f>
        <v/>
      </c>
    </row>
    <row r="346">
      <c r="A346" s="34">
        <f>Subsurface_Scenario_Data!A100</f>
        <v/>
      </c>
      <c r="B346" s="34">
        <f>Subsurface_Scenario_Data!E100</f>
        <v/>
      </c>
      <c r="C346" s="34">
        <f>Subsurface_Scenario_Data!A100</f>
        <v/>
      </c>
      <c r="D346" s="34">
        <f>Subsurface_Scenario_Data!F100</f>
        <v/>
      </c>
      <c r="E346" s="34">
        <f>Subsurface_Scenario_Data!A100</f>
        <v/>
      </c>
      <c r="F346" s="34">
        <f>Subsurface_Scenario_Data!G100</f>
        <v/>
      </c>
    </row>
    <row r="347">
      <c r="A347" s="34">
        <f>Subsurface_Scenario_Data!A101</f>
        <v/>
      </c>
      <c r="B347" s="34">
        <f>Subsurface_Scenario_Data!E101</f>
        <v/>
      </c>
      <c r="C347" s="34">
        <f>Subsurface_Scenario_Data!A101</f>
        <v/>
      </c>
      <c r="D347" s="34">
        <f>Subsurface_Scenario_Data!F101</f>
        <v/>
      </c>
      <c r="E347" s="34">
        <f>Subsurface_Scenario_Data!A101</f>
        <v/>
      </c>
      <c r="F347" s="34">
        <f>Subsurface_Scenario_Data!G101</f>
        <v/>
      </c>
    </row>
    <row r="348">
      <c r="A348" s="34">
        <f>Subsurface_Scenario_Data!A102</f>
        <v/>
      </c>
      <c r="B348" s="34">
        <f>Subsurface_Scenario_Data!E102</f>
        <v/>
      </c>
      <c r="C348" s="34">
        <f>Subsurface_Scenario_Data!A102</f>
        <v/>
      </c>
      <c r="D348" s="34">
        <f>Subsurface_Scenario_Data!F102</f>
        <v/>
      </c>
      <c r="E348" s="34">
        <f>Subsurface_Scenario_Data!A102</f>
        <v/>
      </c>
      <c r="F348" s="34">
        <f>Subsurface_Scenario_Data!G102</f>
        <v/>
      </c>
    </row>
    <row r="349">
      <c r="A349" s="34">
        <f>Subsurface_Scenario_Data!A103</f>
        <v/>
      </c>
      <c r="B349" s="34">
        <f>Subsurface_Scenario_Data!E103</f>
        <v/>
      </c>
      <c r="C349" s="34">
        <f>Subsurface_Scenario_Data!A103</f>
        <v/>
      </c>
      <c r="D349" s="34">
        <f>Subsurface_Scenario_Data!F103</f>
        <v/>
      </c>
      <c r="E349" s="34">
        <f>Subsurface_Scenario_Data!A103</f>
        <v/>
      </c>
      <c r="F349" s="34">
        <f>Subsurface_Scenario_Data!G103</f>
        <v/>
      </c>
    </row>
    <row r="350">
      <c r="A350" s="34">
        <f>Subsurface_Scenario_Data!A104</f>
        <v/>
      </c>
      <c r="B350" s="34">
        <f>Subsurface_Scenario_Data!E104</f>
        <v/>
      </c>
      <c r="C350" s="34">
        <f>Subsurface_Scenario_Data!A104</f>
        <v/>
      </c>
      <c r="D350" s="34">
        <f>Subsurface_Scenario_Data!F104</f>
        <v/>
      </c>
      <c r="E350" s="34">
        <f>Subsurface_Scenario_Data!A104</f>
        <v/>
      </c>
      <c r="F350" s="34">
        <f>Subsurface_Scenario_Data!G104</f>
        <v/>
      </c>
    </row>
    <row r="351">
      <c r="A351" s="34">
        <f>Subsurface_Scenario_Data!A105</f>
        <v/>
      </c>
      <c r="B351" s="34">
        <f>Subsurface_Scenario_Data!E105</f>
        <v/>
      </c>
      <c r="C351" s="34">
        <f>Subsurface_Scenario_Data!A105</f>
        <v/>
      </c>
      <c r="D351" s="34">
        <f>Subsurface_Scenario_Data!F105</f>
        <v/>
      </c>
      <c r="E351" s="34">
        <f>Subsurface_Scenario_Data!A105</f>
        <v/>
      </c>
      <c r="F351" s="34">
        <f>Subsurface_Scenario_Data!G105</f>
        <v/>
      </c>
    </row>
    <row r="352">
      <c r="A352" s="34">
        <f>Subsurface_Scenario_Data!A106</f>
        <v/>
      </c>
      <c r="B352" s="34">
        <f>Subsurface_Scenario_Data!E106</f>
        <v/>
      </c>
      <c r="C352" s="34">
        <f>Subsurface_Scenario_Data!A106</f>
        <v/>
      </c>
      <c r="D352" s="34">
        <f>Subsurface_Scenario_Data!F106</f>
        <v/>
      </c>
      <c r="E352" s="34">
        <f>Subsurface_Scenario_Data!A106</f>
        <v/>
      </c>
      <c r="F352" s="34">
        <f>Subsurface_Scenario_Data!G106</f>
        <v/>
      </c>
    </row>
    <row r="353">
      <c r="A353" s="34">
        <f>Subsurface_Scenario_Data!A107</f>
        <v/>
      </c>
      <c r="B353" s="34">
        <f>Subsurface_Scenario_Data!E107</f>
        <v/>
      </c>
      <c r="C353" s="34">
        <f>Subsurface_Scenario_Data!A107</f>
        <v/>
      </c>
      <c r="D353" s="34">
        <f>Subsurface_Scenario_Data!F107</f>
        <v/>
      </c>
      <c r="E353" s="34">
        <f>Subsurface_Scenario_Data!A107</f>
        <v/>
      </c>
      <c r="F353" s="34">
        <f>Subsurface_Scenario_Data!G107</f>
        <v/>
      </c>
    </row>
    <row r="354">
      <c r="A354" s="34">
        <f>Subsurface_Scenario_Data!A108</f>
        <v/>
      </c>
      <c r="B354" s="34">
        <f>Subsurface_Scenario_Data!E108</f>
        <v/>
      </c>
      <c r="C354" s="34">
        <f>Subsurface_Scenario_Data!A108</f>
        <v/>
      </c>
      <c r="D354" s="34">
        <f>Subsurface_Scenario_Data!F108</f>
        <v/>
      </c>
      <c r="E354" s="34">
        <f>Subsurface_Scenario_Data!A108</f>
        <v/>
      </c>
      <c r="F354" s="34">
        <f>Subsurface_Scenario_Data!G108</f>
        <v/>
      </c>
    </row>
    <row r="355">
      <c r="A355" s="34">
        <f>Subsurface_Scenario_Data!A109</f>
        <v/>
      </c>
      <c r="B355" s="34">
        <f>Subsurface_Scenario_Data!E109</f>
        <v/>
      </c>
      <c r="C355" s="34">
        <f>Subsurface_Scenario_Data!A109</f>
        <v/>
      </c>
      <c r="D355" s="34">
        <f>Subsurface_Scenario_Data!F109</f>
        <v/>
      </c>
      <c r="E355" s="34">
        <f>Subsurface_Scenario_Data!A109</f>
        <v/>
      </c>
      <c r="F355" s="34">
        <f>Subsurface_Scenario_Data!G109</f>
        <v/>
      </c>
    </row>
    <row r="356">
      <c r="A356" s="34">
        <f>Subsurface_Scenario_Data!A110</f>
        <v/>
      </c>
      <c r="B356" s="34">
        <f>Subsurface_Scenario_Data!E110</f>
        <v/>
      </c>
      <c r="C356" s="34">
        <f>Subsurface_Scenario_Data!A110</f>
        <v/>
      </c>
      <c r="D356" s="34">
        <f>Subsurface_Scenario_Data!F110</f>
        <v/>
      </c>
      <c r="E356" s="34">
        <f>Subsurface_Scenario_Data!A110</f>
        <v/>
      </c>
      <c r="F356" s="34">
        <f>Subsurface_Scenario_Data!G110</f>
        <v/>
      </c>
    </row>
    <row r="357">
      <c r="A357" s="34">
        <f>Subsurface_Scenario_Data!A111</f>
        <v/>
      </c>
      <c r="B357" s="34">
        <f>Subsurface_Scenario_Data!E111</f>
        <v/>
      </c>
      <c r="C357" s="34">
        <f>Subsurface_Scenario_Data!A111</f>
        <v/>
      </c>
      <c r="D357" s="34">
        <f>Subsurface_Scenario_Data!F111</f>
        <v/>
      </c>
      <c r="E357" s="34">
        <f>Subsurface_Scenario_Data!A111</f>
        <v/>
      </c>
      <c r="F357" s="34">
        <f>Subsurface_Scenario_Data!G111</f>
        <v/>
      </c>
    </row>
    <row r="358">
      <c r="A358" s="34">
        <f>Subsurface_Scenario_Data!A112</f>
        <v/>
      </c>
      <c r="B358" s="34">
        <f>Subsurface_Scenario_Data!E112</f>
        <v/>
      </c>
      <c r="C358" s="34">
        <f>Subsurface_Scenario_Data!A112</f>
        <v/>
      </c>
      <c r="D358" s="34">
        <f>Subsurface_Scenario_Data!F112</f>
        <v/>
      </c>
      <c r="E358" s="34">
        <f>Subsurface_Scenario_Data!A112</f>
        <v/>
      </c>
      <c r="F358" s="34">
        <f>Subsurface_Scenario_Data!G112</f>
        <v/>
      </c>
    </row>
    <row r="359">
      <c r="A359" s="34">
        <f>Subsurface_Scenario_Data!A113</f>
        <v/>
      </c>
      <c r="B359" s="34">
        <f>Subsurface_Scenario_Data!E113</f>
        <v/>
      </c>
      <c r="C359" s="34">
        <f>Subsurface_Scenario_Data!A113</f>
        <v/>
      </c>
      <c r="D359" s="34">
        <f>Subsurface_Scenario_Data!F113</f>
        <v/>
      </c>
      <c r="E359" s="34">
        <f>Subsurface_Scenario_Data!A113</f>
        <v/>
      </c>
      <c r="F359" s="34">
        <f>Subsurface_Scenario_Data!G113</f>
        <v/>
      </c>
    </row>
    <row r="360">
      <c r="A360" s="34">
        <f>Subsurface_Scenario_Data!A114</f>
        <v/>
      </c>
      <c r="B360" s="34">
        <f>Subsurface_Scenario_Data!E114</f>
        <v/>
      </c>
      <c r="C360" s="34">
        <f>Subsurface_Scenario_Data!A114</f>
        <v/>
      </c>
      <c r="D360" s="34">
        <f>Subsurface_Scenario_Data!F114</f>
        <v/>
      </c>
      <c r="E360" s="34">
        <f>Subsurface_Scenario_Data!A114</f>
        <v/>
      </c>
      <c r="F360" s="34">
        <f>Subsurface_Scenario_Data!G114</f>
        <v/>
      </c>
    </row>
    <row r="361">
      <c r="A361" s="34">
        <f>Subsurface_Scenario_Data!A115</f>
        <v/>
      </c>
      <c r="B361" s="34">
        <f>Subsurface_Scenario_Data!E115</f>
        <v/>
      </c>
      <c r="C361" s="34">
        <f>Subsurface_Scenario_Data!A115</f>
        <v/>
      </c>
      <c r="D361" s="34">
        <f>Subsurface_Scenario_Data!F115</f>
        <v/>
      </c>
      <c r="E361" s="34">
        <f>Subsurface_Scenario_Data!A115</f>
        <v/>
      </c>
      <c r="F361" s="34">
        <f>Subsurface_Scenario_Data!G115</f>
        <v/>
      </c>
    </row>
    <row r="362">
      <c r="A362" s="34">
        <f>Subsurface_Scenario_Data!A116</f>
        <v/>
      </c>
      <c r="B362" s="34">
        <f>Subsurface_Scenario_Data!E116</f>
        <v/>
      </c>
      <c r="C362" s="34">
        <f>Subsurface_Scenario_Data!A116</f>
        <v/>
      </c>
      <c r="D362" s="34">
        <f>Subsurface_Scenario_Data!F116</f>
        <v/>
      </c>
      <c r="E362" s="34">
        <f>Subsurface_Scenario_Data!A116</f>
        <v/>
      </c>
      <c r="F362" s="34">
        <f>Subsurface_Scenario_Data!G116</f>
        <v/>
      </c>
    </row>
    <row r="363">
      <c r="A363" s="34">
        <f>Subsurface_Scenario_Data!A117</f>
        <v/>
      </c>
      <c r="B363" s="34">
        <f>Subsurface_Scenario_Data!E117</f>
        <v/>
      </c>
      <c r="C363" s="34">
        <f>Subsurface_Scenario_Data!A117</f>
        <v/>
      </c>
      <c r="D363" s="34">
        <f>Subsurface_Scenario_Data!F117</f>
        <v/>
      </c>
      <c r="E363" s="34">
        <f>Subsurface_Scenario_Data!A117</f>
        <v/>
      </c>
      <c r="F363" s="34">
        <f>Subsurface_Scenario_Data!G117</f>
        <v/>
      </c>
    </row>
    <row r="364">
      <c r="A364" s="34">
        <f>Subsurface_Scenario_Data!A118</f>
        <v/>
      </c>
      <c r="B364" s="34">
        <f>Subsurface_Scenario_Data!E118</f>
        <v/>
      </c>
      <c r="C364" s="34">
        <f>Subsurface_Scenario_Data!A118</f>
        <v/>
      </c>
      <c r="D364" s="34">
        <f>Subsurface_Scenario_Data!F118</f>
        <v/>
      </c>
      <c r="E364" s="34">
        <f>Subsurface_Scenario_Data!A118</f>
        <v/>
      </c>
      <c r="F364" s="34">
        <f>Subsurface_Scenario_Data!G118</f>
        <v/>
      </c>
    </row>
    <row r="365">
      <c r="A365" s="34">
        <f>Subsurface_Scenario_Data!A119</f>
        <v/>
      </c>
      <c r="B365" s="34">
        <f>Subsurface_Scenario_Data!E119</f>
        <v/>
      </c>
      <c r="C365" s="34">
        <f>Subsurface_Scenario_Data!A119</f>
        <v/>
      </c>
      <c r="D365" s="34">
        <f>Subsurface_Scenario_Data!F119</f>
        <v/>
      </c>
      <c r="E365" s="34">
        <f>Subsurface_Scenario_Data!A119</f>
        <v/>
      </c>
      <c r="F365" s="34">
        <f>Subsurface_Scenario_Data!G119</f>
        <v/>
      </c>
    </row>
    <row r="366">
      <c r="A366" s="34">
        <f>Subsurface_Scenario_Data!A120</f>
        <v/>
      </c>
      <c r="B366" s="34">
        <f>Subsurface_Scenario_Data!E120</f>
        <v/>
      </c>
      <c r="C366" s="34">
        <f>Subsurface_Scenario_Data!A120</f>
        <v/>
      </c>
      <c r="D366" s="34">
        <f>Subsurface_Scenario_Data!F120</f>
        <v/>
      </c>
      <c r="E366" s="34">
        <f>Subsurface_Scenario_Data!A120</f>
        <v/>
      </c>
      <c r="F366" s="34">
        <f>Subsurface_Scenario_Data!G120</f>
        <v/>
      </c>
    </row>
    <row r="367">
      <c r="A367" s="34">
        <f>Subsurface_Scenario_Data!A121</f>
        <v/>
      </c>
      <c r="B367" s="34">
        <f>Subsurface_Scenario_Data!E121</f>
        <v/>
      </c>
      <c r="C367" s="34">
        <f>Subsurface_Scenario_Data!A121</f>
        <v/>
      </c>
      <c r="D367" s="34">
        <f>Subsurface_Scenario_Data!F121</f>
        <v/>
      </c>
      <c r="E367" s="34">
        <f>Subsurface_Scenario_Data!A121</f>
        <v/>
      </c>
      <c r="F367" s="34">
        <f>Subsurface_Scenario_Data!G121</f>
        <v/>
      </c>
    </row>
    <row r="368">
      <c r="A368" s="34">
        <f>Subsurface_Scenario_Data!A122</f>
        <v/>
      </c>
      <c r="B368" s="34">
        <f>Subsurface_Scenario_Data!E122</f>
        <v/>
      </c>
      <c r="C368" s="34">
        <f>Subsurface_Scenario_Data!A122</f>
        <v/>
      </c>
      <c r="D368" s="34">
        <f>Subsurface_Scenario_Data!F122</f>
        <v/>
      </c>
      <c r="E368" s="34">
        <f>Subsurface_Scenario_Data!A122</f>
        <v/>
      </c>
      <c r="F368" s="34">
        <f>Subsurface_Scenario_Data!G122</f>
        <v/>
      </c>
    </row>
    <row r="369">
      <c r="A369" s="34">
        <f>Subsurface_Scenario_Data!A123</f>
        <v/>
      </c>
      <c r="B369" s="34">
        <f>Subsurface_Scenario_Data!E123</f>
        <v/>
      </c>
      <c r="C369" s="34">
        <f>Subsurface_Scenario_Data!A123</f>
        <v/>
      </c>
      <c r="D369" s="34">
        <f>Subsurface_Scenario_Data!F123</f>
        <v/>
      </c>
      <c r="E369" s="34">
        <f>Subsurface_Scenario_Data!A123</f>
        <v/>
      </c>
      <c r="F369" s="34">
        <f>Subsurface_Scenario_Data!G123</f>
        <v/>
      </c>
    </row>
    <row r="370">
      <c r="A370" s="34">
        <f>Subsurface_Scenario_Data!A124</f>
        <v/>
      </c>
      <c r="B370" s="34">
        <f>Subsurface_Scenario_Data!E124</f>
        <v/>
      </c>
      <c r="C370" s="34">
        <f>Subsurface_Scenario_Data!A124</f>
        <v/>
      </c>
      <c r="D370" s="34">
        <f>Subsurface_Scenario_Data!F124</f>
        <v/>
      </c>
      <c r="E370" s="34">
        <f>Subsurface_Scenario_Data!A124</f>
        <v/>
      </c>
      <c r="F370" s="34">
        <f>Subsurface_Scenario_Data!G124</f>
        <v/>
      </c>
    </row>
    <row r="371">
      <c r="A371" s="34">
        <f>Subsurface_Scenario_Data!A125</f>
        <v/>
      </c>
      <c r="B371" s="34">
        <f>Subsurface_Scenario_Data!E125</f>
        <v/>
      </c>
      <c r="C371" s="34">
        <f>Subsurface_Scenario_Data!A125</f>
        <v/>
      </c>
      <c r="D371" s="34">
        <f>Subsurface_Scenario_Data!F125</f>
        <v/>
      </c>
      <c r="E371" s="34">
        <f>Subsurface_Scenario_Data!A125</f>
        <v/>
      </c>
      <c r="F371" s="34">
        <f>Subsurface_Scenario_Data!G125</f>
        <v/>
      </c>
    </row>
    <row r="372">
      <c r="A372" s="34">
        <f>Subsurface_Scenario_Data!A126</f>
        <v/>
      </c>
      <c r="B372" s="34">
        <f>Subsurface_Scenario_Data!E126</f>
        <v/>
      </c>
      <c r="C372" s="34">
        <f>Subsurface_Scenario_Data!A126</f>
        <v/>
      </c>
      <c r="D372" s="34">
        <f>Subsurface_Scenario_Data!F126</f>
        <v/>
      </c>
      <c r="E372" s="34">
        <f>Subsurface_Scenario_Data!A126</f>
        <v/>
      </c>
      <c r="F372" s="34">
        <f>Subsurface_Scenario_Data!G126</f>
        <v/>
      </c>
    </row>
    <row r="373">
      <c r="A373" s="34">
        <f>Subsurface_Scenario_Data!A127</f>
        <v/>
      </c>
      <c r="B373" s="34">
        <f>Subsurface_Scenario_Data!E127</f>
        <v/>
      </c>
      <c r="C373" s="34">
        <f>Subsurface_Scenario_Data!A127</f>
        <v/>
      </c>
      <c r="D373" s="34">
        <f>Subsurface_Scenario_Data!F127</f>
        <v/>
      </c>
      <c r="E373" s="34">
        <f>Subsurface_Scenario_Data!A127</f>
        <v/>
      </c>
      <c r="F373" s="34">
        <f>Subsurface_Scenario_Data!G127</f>
        <v/>
      </c>
    </row>
    <row r="374">
      <c r="A374" s="34">
        <f>Subsurface_Scenario_Data!A128</f>
        <v/>
      </c>
      <c r="B374" s="34">
        <f>Subsurface_Scenario_Data!E128</f>
        <v/>
      </c>
      <c r="C374" s="34">
        <f>Subsurface_Scenario_Data!A128</f>
        <v/>
      </c>
      <c r="D374" s="34">
        <f>Subsurface_Scenario_Data!F128</f>
        <v/>
      </c>
      <c r="E374" s="34">
        <f>Subsurface_Scenario_Data!A128</f>
        <v/>
      </c>
      <c r="F374" s="34">
        <f>Subsurface_Scenario_Data!G128</f>
        <v/>
      </c>
    </row>
    <row r="375">
      <c r="A375" s="34">
        <f>Subsurface_Scenario_Data!A129</f>
        <v/>
      </c>
      <c r="B375" s="34">
        <f>Subsurface_Scenario_Data!E129</f>
        <v/>
      </c>
      <c r="C375" s="34">
        <f>Subsurface_Scenario_Data!A129</f>
        <v/>
      </c>
      <c r="D375" s="34">
        <f>Subsurface_Scenario_Data!F129</f>
        <v/>
      </c>
      <c r="E375" s="34">
        <f>Subsurface_Scenario_Data!A129</f>
        <v/>
      </c>
      <c r="F375" s="34">
        <f>Subsurface_Scenario_Data!G129</f>
        <v/>
      </c>
    </row>
    <row r="376">
      <c r="A376" s="34">
        <f>Subsurface_Scenario_Data!A130</f>
        <v/>
      </c>
      <c r="B376" s="34">
        <f>Subsurface_Scenario_Data!E130</f>
        <v/>
      </c>
      <c r="C376" s="34">
        <f>Subsurface_Scenario_Data!A130</f>
        <v/>
      </c>
      <c r="D376" s="34">
        <f>Subsurface_Scenario_Data!F130</f>
        <v/>
      </c>
      <c r="E376" s="34">
        <f>Subsurface_Scenario_Data!A130</f>
        <v/>
      </c>
      <c r="F376" s="34">
        <f>Subsurface_Scenario_Data!G130</f>
        <v/>
      </c>
    </row>
    <row r="377">
      <c r="A377" s="34">
        <f>Subsurface_Scenario_Data!A131</f>
        <v/>
      </c>
      <c r="B377" s="34">
        <f>Subsurface_Scenario_Data!E131</f>
        <v/>
      </c>
      <c r="C377" s="34">
        <f>Subsurface_Scenario_Data!A131</f>
        <v/>
      </c>
      <c r="D377" s="34">
        <f>Subsurface_Scenario_Data!F131</f>
        <v/>
      </c>
      <c r="E377" s="34">
        <f>Subsurface_Scenario_Data!A131</f>
        <v/>
      </c>
      <c r="F377" s="34">
        <f>Subsurface_Scenario_Data!G131</f>
        <v/>
      </c>
    </row>
    <row r="378">
      <c r="A378" s="34">
        <f>Subsurface_Scenario_Data!A132</f>
        <v/>
      </c>
      <c r="B378" s="34">
        <f>Subsurface_Scenario_Data!E132</f>
        <v/>
      </c>
      <c r="C378" s="34">
        <f>Subsurface_Scenario_Data!A132</f>
        <v/>
      </c>
      <c r="D378" s="34">
        <f>Subsurface_Scenario_Data!F132</f>
        <v/>
      </c>
      <c r="E378" s="34">
        <f>Subsurface_Scenario_Data!A132</f>
        <v/>
      </c>
      <c r="F378" s="34">
        <f>Subsurface_Scenario_Data!G132</f>
        <v/>
      </c>
    </row>
    <row r="379">
      <c r="A379" s="34">
        <f>Subsurface_Scenario_Data!A133</f>
        <v/>
      </c>
      <c r="B379" s="34">
        <f>Subsurface_Scenario_Data!E133</f>
        <v/>
      </c>
      <c r="C379" s="34">
        <f>Subsurface_Scenario_Data!A133</f>
        <v/>
      </c>
      <c r="D379" s="34">
        <f>Subsurface_Scenario_Data!F133</f>
        <v/>
      </c>
      <c r="E379" s="34">
        <f>Subsurface_Scenario_Data!A133</f>
        <v/>
      </c>
      <c r="F379" s="34">
        <f>Subsurface_Scenario_Data!G133</f>
        <v/>
      </c>
    </row>
    <row r="380">
      <c r="A380" s="34">
        <f>Subsurface_Scenario_Data!A134</f>
        <v/>
      </c>
      <c r="B380" s="34">
        <f>Subsurface_Scenario_Data!E134</f>
        <v/>
      </c>
      <c r="C380" s="34">
        <f>Subsurface_Scenario_Data!A134</f>
        <v/>
      </c>
      <c r="D380" s="34">
        <f>Subsurface_Scenario_Data!F134</f>
        <v/>
      </c>
      <c r="E380" s="34">
        <f>Subsurface_Scenario_Data!A134</f>
        <v/>
      </c>
      <c r="F380" s="34">
        <f>Subsurface_Scenario_Data!G134</f>
        <v/>
      </c>
    </row>
    <row r="381">
      <c r="A381" s="34">
        <f>Subsurface_Scenario_Data!A135</f>
        <v/>
      </c>
      <c r="B381" s="34">
        <f>Subsurface_Scenario_Data!E135</f>
        <v/>
      </c>
      <c r="C381" s="34">
        <f>Subsurface_Scenario_Data!A135</f>
        <v/>
      </c>
      <c r="D381" s="34">
        <f>Subsurface_Scenario_Data!F135</f>
        <v/>
      </c>
      <c r="E381" s="34">
        <f>Subsurface_Scenario_Data!A135</f>
        <v/>
      </c>
      <c r="F381" s="34">
        <f>Subsurface_Scenario_Data!G135</f>
        <v/>
      </c>
    </row>
    <row r="382">
      <c r="A382" s="34">
        <f>Subsurface_Scenario_Data!A136</f>
        <v/>
      </c>
      <c r="B382" s="34">
        <f>Subsurface_Scenario_Data!E136</f>
        <v/>
      </c>
      <c r="C382" s="34">
        <f>Subsurface_Scenario_Data!A136</f>
        <v/>
      </c>
      <c r="D382" s="34">
        <f>Subsurface_Scenario_Data!F136</f>
        <v/>
      </c>
      <c r="E382" s="34">
        <f>Subsurface_Scenario_Data!A136</f>
        <v/>
      </c>
      <c r="F382" s="34">
        <f>Subsurface_Scenario_Data!G136</f>
        <v/>
      </c>
    </row>
    <row r="383">
      <c r="A383" s="34">
        <f>Subsurface_Scenario_Data!A137</f>
        <v/>
      </c>
      <c r="B383" s="34">
        <f>Subsurface_Scenario_Data!E137</f>
        <v/>
      </c>
      <c r="C383" s="34">
        <f>Subsurface_Scenario_Data!A137</f>
        <v/>
      </c>
      <c r="D383" s="34">
        <f>Subsurface_Scenario_Data!F137</f>
        <v/>
      </c>
      <c r="E383" s="34">
        <f>Subsurface_Scenario_Data!A137</f>
        <v/>
      </c>
      <c r="F383" s="34">
        <f>Subsurface_Scenario_Data!G137</f>
        <v/>
      </c>
    </row>
    <row r="384">
      <c r="A384" s="34">
        <f>Subsurface_Scenario_Data!A138</f>
        <v/>
      </c>
      <c r="B384" s="34">
        <f>Subsurface_Scenario_Data!E138</f>
        <v/>
      </c>
      <c r="C384" s="34">
        <f>Subsurface_Scenario_Data!A138</f>
        <v/>
      </c>
      <c r="D384" s="34">
        <f>Subsurface_Scenario_Data!F138</f>
        <v/>
      </c>
      <c r="E384" s="34">
        <f>Subsurface_Scenario_Data!A138</f>
        <v/>
      </c>
      <c r="F384" s="34">
        <f>Subsurface_Scenario_Data!G138</f>
        <v/>
      </c>
    </row>
    <row r="385">
      <c r="A385" s="34">
        <f>Subsurface_Scenario_Data!A139</f>
        <v/>
      </c>
      <c r="B385" s="34">
        <f>Subsurface_Scenario_Data!E139</f>
        <v/>
      </c>
      <c r="C385" s="34">
        <f>Subsurface_Scenario_Data!A139</f>
        <v/>
      </c>
      <c r="D385" s="34">
        <f>Subsurface_Scenario_Data!F139</f>
        <v/>
      </c>
      <c r="E385" s="34">
        <f>Subsurface_Scenario_Data!A139</f>
        <v/>
      </c>
      <c r="F385" s="34">
        <f>Subsurface_Scenario_Data!G139</f>
        <v/>
      </c>
    </row>
    <row r="386">
      <c r="A386" s="34">
        <f>Subsurface_Scenario_Data!A140</f>
        <v/>
      </c>
      <c r="B386" s="34">
        <f>Subsurface_Scenario_Data!E140</f>
        <v/>
      </c>
      <c r="C386" s="34">
        <f>Subsurface_Scenario_Data!A140</f>
        <v/>
      </c>
      <c r="D386" s="34">
        <f>Subsurface_Scenario_Data!F140</f>
        <v/>
      </c>
      <c r="E386" s="34">
        <f>Subsurface_Scenario_Data!A140</f>
        <v/>
      </c>
      <c r="F386" s="34">
        <f>Subsurface_Scenario_Data!G140</f>
        <v/>
      </c>
    </row>
    <row r="387">
      <c r="A387" s="34">
        <f>Subsurface_Scenario_Data!A141</f>
        <v/>
      </c>
      <c r="B387" s="34">
        <f>Subsurface_Scenario_Data!E141</f>
        <v/>
      </c>
      <c r="C387" s="34">
        <f>Subsurface_Scenario_Data!A141</f>
        <v/>
      </c>
      <c r="D387" s="34">
        <f>Subsurface_Scenario_Data!F141</f>
        <v/>
      </c>
      <c r="E387" s="34">
        <f>Subsurface_Scenario_Data!A141</f>
        <v/>
      </c>
      <c r="F387" s="34">
        <f>Subsurface_Scenario_Data!G141</f>
        <v/>
      </c>
    </row>
    <row r="388">
      <c r="A388" s="34">
        <f>Subsurface_Scenario_Data!A142</f>
        <v/>
      </c>
      <c r="B388" s="34">
        <f>Subsurface_Scenario_Data!E142</f>
        <v/>
      </c>
      <c r="C388" s="34">
        <f>Subsurface_Scenario_Data!A142</f>
        <v/>
      </c>
      <c r="D388" s="34">
        <f>Subsurface_Scenario_Data!F142</f>
        <v/>
      </c>
      <c r="E388" s="34">
        <f>Subsurface_Scenario_Data!A142</f>
        <v/>
      </c>
      <c r="F388" s="34">
        <f>Subsurface_Scenario_Data!G142</f>
        <v/>
      </c>
    </row>
    <row r="389">
      <c r="A389" s="34">
        <f>Subsurface_Scenario_Data!A143</f>
        <v/>
      </c>
      <c r="B389" s="34">
        <f>Subsurface_Scenario_Data!E143</f>
        <v/>
      </c>
      <c r="C389" s="34">
        <f>Subsurface_Scenario_Data!A143</f>
        <v/>
      </c>
      <c r="D389" s="34">
        <f>Subsurface_Scenario_Data!F143</f>
        <v/>
      </c>
      <c r="E389" s="34">
        <f>Subsurface_Scenario_Data!A143</f>
        <v/>
      </c>
      <c r="F389" s="34">
        <f>Subsurface_Scenario_Data!G143</f>
        <v/>
      </c>
    </row>
    <row r="390">
      <c r="A390" s="34">
        <f>Subsurface_Scenario_Data!A144</f>
        <v/>
      </c>
      <c r="B390" s="34">
        <f>Subsurface_Scenario_Data!E144</f>
        <v/>
      </c>
      <c r="C390" s="34">
        <f>Subsurface_Scenario_Data!A144</f>
        <v/>
      </c>
      <c r="D390" s="34">
        <f>Subsurface_Scenario_Data!F144</f>
        <v/>
      </c>
      <c r="E390" s="34">
        <f>Subsurface_Scenario_Data!A144</f>
        <v/>
      </c>
      <c r="F390" s="34">
        <f>Subsurface_Scenario_Data!G144</f>
        <v/>
      </c>
    </row>
    <row r="391">
      <c r="A391" s="34">
        <f>Subsurface_Scenario_Data!A145</f>
        <v/>
      </c>
      <c r="B391" s="34">
        <f>Subsurface_Scenario_Data!E145</f>
        <v/>
      </c>
      <c r="C391" s="34">
        <f>Subsurface_Scenario_Data!A145</f>
        <v/>
      </c>
      <c r="D391" s="34">
        <f>Subsurface_Scenario_Data!F145</f>
        <v/>
      </c>
      <c r="E391" s="34">
        <f>Subsurface_Scenario_Data!A145</f>
        <v/>
      </c>
      <c r="F391" s="34">
        <f>Subsurface_Scenario_Data!G145</f>
        <v/>
      </c>
    </row>
    <row r="392">
      <c r="A392" s="34">
        <f>Subsurface_Scenario_Data!A146</f>
        <v/>
      </c>
      <c r="B392" s="34">
        <f>Subsurface_Scenario_Data!E146</f>
        <v/>
      </c>
      <c r="C392" s="34">
        <f>Subsurface_Scenario_Data!A146</f>
        <v/>
      </c>
      <c r="D392" s="34">
        <f>Subsurface_Scenario_Data!F146</f>
        <v/>
      </c>
      <c r="E392" s="34">
        <f>Subsurface_Scenario_Data!A146</f>
        <v/>
      </c>
      <c r="F392" s="34">
        <f>Subsurface_Scenario_Data!G146</f>
        <v/>
      </c>
    </row>
    <row r="393">
      <c r="A393" s="34">
        <f>Subsurface_Scenario_Data!A147</f>
        <v/>
      </c>
      <c r="B393" s="34">
        <f>Subsurface_Scenario_Data!E147</f>
        <v/>
      </c>
      <c r="C393" s="34">
        <f>Subsurface_Scenario_Data!A147</f>
        <v/>
      </c>
      <c r="D393" s="34">
        <f>Subsurface_Scenario_Data!F147</f>
        <v/>
      </c>
      <c r="E393" s="34">
        <f>Subsurface_Scenario_Data!A147</f>
        <v/>
      </c>
      <c r="F393" s="34">
        <f>Subsurface_Scenario_Data!G147</f>
        <v/>
      </c>
    </row>
    <row r="394">
      <c r="A394" s="34">
        <f>Subsurface_Scenario_Data!A148</f>
        <v/>
      </c>
      <c r="B394" s="34">
        <f>Subsurface_Scenario_Data!E148</f>
        <v/>
      </c>
      <c r="C394" s="34">
        <f>Subsurface_Scenario_Data!A148</f>
        <v/>
      </c>
      <c r="D394" s="34">
        <f>Subsurface_Scenario_Data!F148</f>
        <v/>
      </c>
      <c r="E394" s="34">
        <f>Subsurface_Scenario_Data!A148</f>
        <v/>
      </c>
      <c r="F394" s="34">
        <f>Subsurface_Scenario_Data!G148</f>
        <v/>
      </c>
    </row>
    <row r="395">
      <c r="A395" s="34">
        <f>Subsurface_Scenario_Data!A149</f>
        <v/>
      </c>
      <c r="B395" s="34">
        <f>Subsurface_Scenario_Data!E149</f>
        <v/>
      </c>
      <c r="C395" s="34">
        <f>Subsurface_Scenario_Data!A149</f>
        <v/>
      </c>
      <c r="D395" s="34">
        <f>Subsurface_Scenario_Data!F149</f>
        <v/>
      </c>
      <c r="E395" s="34">
        <f>Subsurface_Scenario_Data!A149</f>
        <v/>
      </c>
      <c r="F395" s="34">
        <f>Subsurface_Scenario_Data!G149</f>
        <v/>
      </c>
    </row>
    <row r="396">
      <c r="A396" s="34">
        <f>Subsurface_Scenario_Data!A150</f>
        <v/>
      </c>
      <c r="B396" s="34">
        <f>Subsurface_Scenario_Data!E150</f>
        <v/>
      </c>
      <c r="C396" s="34">
        <f>Subsurface_Scenario_Data!A150</f>
        <v/>
      </c>
      <c r="D396" s="34">
        <f>Subsurface_Scenario_Data!F150</f>
        <v/>
      </c>
      <c r="E396" s="34">
        <f>Subsurface_Scenario_Data!A150</f>
        <v/>
      </c>
      <c r="F396" s="34">
        <f>Subsurface_Scenario_Data!G150</f>
        <v/>
      </c>
    </row>
    <row r="397">
      <c r="A397" s="34">
        <f>Subsurface_Scenario_Data!A151</f>
        <v/>
      </c>
      <c r="B397" s="34">
        <f>Subsurface_Scenario_Data!E151</f>
        <v/>
      </c>
      <c r="C397" s="34">
        <f>Subsurface_Scenario_Data!A151</f>
        <v/>
      </c>
      <c r="D397" s="34">
        <f>Subsurface_Scenario_Data!F151</f>
        <v/>
      </c>
      <c r="E397" s="34">
        <f>Subsurface_Scenario_Data!A151</f>
        <v/>
      </c>
      <c r="F397" s="34">
        <f>Subsurface_Scenario_Data!G151</f>
        <v/>
      </c>
    </row>
    <row r="398">
      <c r="A398" s="34">
        <f>Subsurface_Scenario_Data!A152</f>
        <v/>
      </c>
      <c r="B398" s="34">
        <f>Subsurface_Scenario_Data!E152</f>
        <v/>
      </c>
      <c r="C398" s="34">
        <f>Subsurface_Scenario_Data!A152</f>
        <v/>
      </c>
      <c r="D398" s="34">
        <f>Subsurface_Scenario_Data!F152</f>
        <v/>
      </c>
      <c r="E398" s="34">
        <f>Subsurface_Scenario_Data!A152</f>
        <v/>
      </c>
      <c r="F398" s="34">
        <f>Subsurface_Scenario_Data!G152</f>
        <v/>
      </c>
    </row>
    <row r="399">
      <c r="A399" s="34">
        <f>Subsurface_Scenario_Data!A153</f>
        <v/>
      </c>
      <c r="B399" s="34">
        <f>Subsurface_Scenario_Data!E153</f>
        <v/>
      </c>
      <c r="C399" s="34">
        <f>Subsurface_Scenario_Data!A153</f>
        <v/>
      </c>
      <c r="D399" s="34">
        <f>Subsurface_Scenario_Data!F153</f>
        <v/>
      </c>
      <c r="E399" s="34">
        <f>Subsurface_Scenario_Data!A153</f>
        <v/>
      </c>
      <c r="F399" s="34">
        <f>Subsurface_Scenario_Data!G153</f>
        <v/>
      </c>
    </row>
    <row r="400">
      <c r="A400" s="34">
        <f>Subsurface_Scenario_Data!A154</f>
        <v/>
      </c>
      <c r="B400" s="34">
        <f>Subsurface_Scenario_Data!E154</f>
        <v/>
      </c>
      <c r="C400" s="34">
        <f>Subsurface_Scenario_Data!A154</f>
        <v/>
      </c>
      <c r="D400" s="34">
        <f>Subsurface_Scenario_Data!F154</f>
        <v/>
      </c>
      <c r="E400" s="34">
        <f>Subsurface_Scenario_Data!A154</f>
        <v/>
      </c>
      <c r="F400" s="34">
        <f>Subsurface_Scenario_Data!G154</f>
        <v/>
      </c>
    </row>
    <row r="401">
      <c r="A401" s="34">
        <f>Subsurface_Scenario_Data!A155</f>
        <v/>
      </c>
      <c r="B401" s="34">
        <f>Subsurface_Scenario_Data!E155</f>
        <v/>
      </c>
      <c r="C401" s="34">
        <f>Subsurface_Scenario_Data!A155</f>
        <v/>
      </c>
      <c r="D401" s="34">
        <f>Subsurface_Scenario_Data!F155</f>
        <v/>
      </c>
      <c r="E401" s="34">
        <f>Subsurface_Scenario_Data!A155</f>
        <v/>
      </c>
      <c r="F401" s="34">
        <f>Subsurface_Scenario_Data!G155</f>
        <v/>
      </c>
    </row>
    <row r="402">
      <c r="A402" s="34">
        <f>Subsurface_Scenario_Data!A156</f>
        <v/>
      </c>
      <c r="B402" s="34">
        <f>Subsurface_Scenario_Data!E156</f>
        <v/>
      </c>
      <c r="C402" s="34">
        <f>Subsurface_Scenario_Data!A156</f>
        <v/>
      </c>
      <c r="D402" s="34">
        <f>Subsurface_Scenario_Data!F156</f>
        <v/>
      </c>
      <c r="E402" s="34">
        <f>Subsurface_Scenario_Data!A156</f>
        <v/>
      </c>
      <c r="F402" s="34">
        <f>Subsurface_Scenario_Data!G156</f>
        <v/>
      </c>
    </row>
    <row r="403">
      <c r="A403" s="34">
        <f>Subsurface_Scenario_Data!A157</f>
        <v/>
      </c>
      <c r="B403" s="34">
        <f>Subsurface_Scenario_Data!E157</f>
        <v/>
      </c>
      <c r="C403" s="34">
        <f>Subsurface_Scenario_Data!A157</f>
        <v/>
      </c>
      <c r="D403" s="34">
        <f>Subsurface_Scenario_Data!F157</f>
        <v/>
      </c>
      <c r="E403" s="34">
        <f>Subsurface_Scenario_Data!A157</f>
        <v/>
      </c>
      <c r="F403" s="34">
        <f>Subsurface_Scenario_Data!G157</f>
        <v/>
      </c>
    </row>
    <row r="404">
      <c r="A404" s="34">
        <f>Subsurface_Scenario_Data!A158</f>
        <v/>
      </c>
      <c r="B404" s="34">
        <f>Subsurface_Scenario_Data!E158</f>
        <v/>
      </c>
      <c r="C404" s="34">
        <f>Subsurface_Scenario_Data!A158</f>
        <v/>
      </c>
      <c r="D404" s="34">
        <f>Subsurface_Scenario_Data!F158</f>
        <v/>
      </c>
      <c r="E404" s="34">
        <f>Subsurface_Scenario_Data!A158</f>
        <v/>
      </c>
      <c r="F404" s="34">
        <f>Subsurface_Scenario_Data!G158</f>
        <v/>
      </c>
    </row>
    <row r="405">
      <c r="A405" s="34">
        <f>Subsurface_Scenario_Data!A159</f>
        <v/>
      </c>
      <c r="B405" s="34">
        <f>Subsurface_Scenario_Data!E159</f>
        <v/>
      </c>
      <c r="C405" s="34">
        <f>Subsurface_Scenario_Data!A159</f>
        <v/>
      </c>
      <c r="D405" s="34">
        <f>Subsurface_Scenario_Data!F159</f>
        <v/>
      </c>
      <c r="E405" s="34">
        <f>Subsurface_Scenario_Data!A159</f>
        <v/>
      </c>
      <c r="F405" s="34">
        <f>Subsurface_Scenario_Data!G159</f>
        <v/>
      </c>
    </row>
    <row r="406">
      <c r="A406" s="34">
        <f>Subsurface_Scenario_Data!A160</f>
        <v/>
      </c>
      <c r="B406" s="34">
        <f>Subsurface_Scenario_Data!E160</f>
        <v/>
      </c>
      <c r="C406" s="34">
        <f>Subsurface_Scenario_Data!A160</f>
        <v/>
      </c>
      <c r="D406" s="34">
        <f>Subsurface_Scenario_Data!F160</f>
        <v/>
      </c>
      <c r="E406" s="34">
        <f>Subsurface_Scenario_Data!A160</f>
        <v/>
      </c>
      <c r="F406" s="34">
        <f>Subsurface_Scenario_Data!G160</f>
        <v/>
      </c>
    </row>
    <row r="407">
      <c r="A407" s="34">
        <f>Subsurface_Scenario_Data!A161</f>
        <v/>
      </c>
      <c r="B407" s="34">
        <f>Subsurface_Scenario_Data!E161</f>
        <v/>
      </c>
      <c r="C407" s="34">
        <f>Subsurface_Scenario_Data!A161</f>
        <v/>
      </c>
      <c r="D407" s="34">
        <f>Subsurface_Scenario_Data!F161</f>
        <v/>
      </c>
      <c r="E407" s="34">
        <f>Subsurface_Scenario_Data!A161</f>
        <v/>
      </c>
      <c r="F407" s="34">
        <f>Subsurface_Scenario_Data!G161</f>
        <v/>
      </c>
    </row>
    <row r="408">
      <c r="A408" s="34">
        <f>Subsurface_Scenario_Data!A162</f>
        <v/>
      </c>
      <c r="B408" s="34">
        <f>Subsurface_Scenario_Data!E162</f>
        <v/>
      </c>
      <c r="C408" s="34">
        <f>Subsurface_Scenario_Data!A162</f>
        <v/>
      </c>
      <c r="D408" s="34">
        <f>Subsurface_Scenario_Data!F162</f>
        <v/>
      </c>
      <c r="E408" s="34">
        <f>Subsurface_Scenario_Data!A162</f>
        <v/>
      </c>
      <c r="F408" s="34">
        <f>Subsurface_Scenario_Data!G162</f>
        <v/>
      </c>
    </row>
    <row r="409">
      <c r="A409" s="34">
        <f>Subsurface_Scenario_Data!A163</f>
        <v/>
      </c>
      <c r="B409" s="34">
        <f>Subsurface_Scenario_Data!E163</f>
        <v/>
      </c>
      <c r="C409" s="34">
        <f>Subsurface_Scenario_Data!A163</f>
        <v/>
      </c>
      <c r="D409" s="34">
        <f>Subsurface_Scenario_Data!F163</f>
        <v/>
      </c>
      <c r="E409" s="34">
        <f>Subsurface_Scenario_Data!A163</f>
        <v/>
      </c>
      <c r="F409" s="34">
        <f>Subsurface_Scenario_Data!G163</f>
        <v/>
      </c>
    </row>
    <row r="410">
      <c r="A410" s="34">
        <f>Subsurface_Scenario_Data!A164</f>
        <v/>
      </c>
      <c r="B410" s="34">
        <f>Subsurface_Scenario_Data!E164</f>
        <v/>
      </c>
      <c r="C410" s="34">
        <f>Subsurface_Scenario_Data!A164</f>
        <v/>
      </c>
      <c r="D410" s="34">
        <f>Subsurface_Scenario_Data!F164</f>
        <v/>
      </c>
      <c r="E410" s="34">
        <f>Subsurface_Scenario_Data!A164</f>
        <v/>
      </c>
      <c r="F410" s="34">
        <f>Subsurface_Scenario_Data!G164</f>
        <v/>
      </c>
    </row>
    <row r="411">
      <c r="A411" s="34">
        <f>Subsurface_Scenario_Data!A165</f>
        <v/>
      </c>
      <c r="B411" s="34">
        <f>Subsurface_Scenario_Data!E165</f>
        <v/>
      </c>
      <c r="C411" s="34">
        <f>Subsurface_Scenario_Data!A165</f>
        <v/>
      </c>
      <c r="D411" s="34">
        <f>Subsurface_Scenario_Data!F165</f>
        <v/>
      </c>
      <c r="E411" s="34">
        <f>Subsurface_Scenario_Data!A165</f>
        <v/>
      </c>
      <c r="F411" s="34">
        <f>Subsurface_Scenario_Data!G165</f>
        <v/>
      </c>
    </row>
    <row r="412">
      <c r="A412" s="34">
        <f>Subsurface_Scenario_Data!A166</f>
        <v/>
      </c>
      <c r="B412" s="34">
        <f>Subsurface_Scenario_Data!E166</f>
        <v/>
      </c>
      <c r="C412" s="34">
        <f>Subsurface_Scenario_Data!A166</f>
        <v/>
      </c>
      <c r="D412" s="34">
        <f>Subsurface_Scenario_Data!F166</f>
        <v/>
      </c>
      <c r="E412" s="34">
        <f>Subsurface_Scenario_Data!A166</f>
        <v/>
      </c>
      <c r="F412" s="34">
        <f>Subsurface_Scenario_Data!G166</f>
        <v/>
      </c>
    </row>
    <row r="413">
      <c r="A413" s="34">
        <f>Subsurface_Scenario_Data!A167</f>
        <v/>
      </c>
      <c r="B413" s="34">
        <f>Subsurface_Scenario_Data!E167</f>
        <v/>
      </c>
      <c r="C413" s="34">
        <f>Subsurface_Scenario_Data!A167</f>
        <v/>
      </c>
      <c r="D413" s="34">
        <f>Subsurface_Scenario_Data!F167</f>
        <v/>
      </c>
      <c r="E413" s="34">
        <f>Subsurface_Scenario_Data!A167</f>
        <v/>
      </c>
      <c r="F413" s="34">
        <f>Subsurface_Scenario_Data!G167</f>
        <v/>
      </c>
    </row>
    <row r="414">
      <c r="A414" s="34">
        <f>Subsurface_Scenario_Data!A168</f>
        <v/>
      </c>
      <c r="B414" s="34">
        <f>Subsurface_Scenario_Data!E168</f>
        <v/>
      </c>
      <c r="C414" s="34">
        <f>Subsurface_Scenario_Data!A168</f>
        <v/>
      </c>
      <c r="D414" s="34">
        <f>Subsurface_Scenario_Data!F168</f>
        <v/>
      </c>
      <c r="E414" s="34">
        <f>Subsurface_Scenario_Data!A168</f>
        <v/>
      </c>
      <c r="F414" s="34">
        <f>Subsurface_Scenario_Data!G168</f>
        <v/>
      </c>
    </row>
    <row r="415">
      <c r="A415" s="34">
        <f>Subsurface_Scenario_Data!A169</f>
        <v/>
      </c>
      <c r="B415" s="34">
        <f>Subsurface_Scenario_Data!E169</f>
        <v/>
      </c>
      <c r="C415" s="34">
        <f>Subsurface_Scenario_Data!A169</f>
        <v/>
      </c>
      <c r="D415" s="34">
        <f>Subsurface_Scenario_Data!F169</f>
        <v/>
      </c>
      <c r="E415" s="34">
        <f>Subsurface_Scenario_Data!A169</f>
        <v/>
      </c>
      <c r="F415" s="34">
        <f>Subsurface_Scenario_Data!G169</f>
        <v/>
      </c>
    </row>
    <row r="416">
      <c r="A416" s="34">
        <f>Subsurface_Scenario_Data!A170</f>
        <v/>
      </c>
      <c r="B416" s="34">
        <f>Subsurface_Scenario_Data!E170</f>
        <v/>
      </c>
      <c r="C416" s="34">
        <f>Subsurface_Scenario_Data!A170</f>
        <v/>
      </c>
      <c r="D416" s="34">
        <f>Subsurface_Scenario_Data!F170</f>
        <v/>
      </c>
      <c r="E416" s="34">
        <f>Subsurface_Scenario_Data!A170</f>
        <v/>
      </c>
      <c r="F416" s="34">
        <f>Subsurface_Scenario_Data!G170</f>
        <v/>
      </c>
    </row>
    <row r="417">
      <c r="A417" s="34">
        <f>Subsurface_Scenario_Data!A171</f>
        <v/>
      </c>
      <c r="B417" s="34">
        <f>Subsurface_Scenario_Data!E171</f>
        <v/>
      </c>
      <c r="C417" s="34">
        <f>Subsurface_Scenario_Data!A171</f>
        <v/>
      </c>
      <c r="D417" s="34">
        <f>Subsurface_Scenario_Data!F171</f>
        <v/>
      </c>
      <c r="E417" s="34">
        <f>Subsurface_Scenario_Data!A171</f>
        <v/>
      </c>
      <c r="F417" s="34">
        <f>Subsurface_Scenario_Data!G171</f>
        <v/>
      </c>
    </row>
    <row r="418">
      <c r="A418" s="34">
        <f>Subsurface_Scenario_Data!A172</f>
        <v/>
      </c>
      <c r="B418" s="34">
        <f>Subsurface_Scenario_Data!E172</f>
        <v/>
      </c>
      <c r="C418" s="34">
        <f>Subsurface_Scenario_Data!A172</f>
        <v/>
      </c>
      <c r="D418" s="34">
        <f>Subsurface_Scenario_Data!F172</f>
        <v/>
      </c>
      <c r="E418" s="34">
        <f>Subsurface_Scenario_Data!A172</f>
        <v/>
      </c>
      <c r="F418" s="34">
        <f>Subsurface_Scenario_Data!G172</f>
        <v/>
      </c>
    </row>
    <row r="419">
      <c r="A419" s="34">
        <f>Subsurface_Scenario_Data!A173</f>
        <v/>
      </c>
      <c r="B419" s="34">
        <f>Subsurface_Scenario_Data!E173</f>
        <v/>
      </c>
      <c r="C419" s="34">
        <f>Subsurface_Scenario_Data!A173</f>
        <v/>
      </c>
      <c r="D419" s="34">
        <f>Subsurface_Scenario_Data!F173</f>
        <v/>
      </c>
      <c r="E419" s="34">
        <f>Subsurface_Scenario_Data!A173</f>
        <v/>
      </c>
      <c r="F419" s="34">
        <f>Subsurface_Scenario_Data!G173</f>
        <v/>
      </c>
    </row>
    <row r="420">
      <c r="A420" s="34">
        <f>Subsurface_Scenario_Data!A174</f>
        <v/>
      </c>
      <c r="B420" s="34">
        <f>Subsurface_Scenario_Data!E174</f>
        <v/>
      </c>
      <c r="C420" s="34">
        <f>Subsurface_Scenario_Data!A174</f>
        <v/>
      </c>
      <c r="D420" s="34">
        <f>Subsurface_Scenario_Data!F174</f>
        <v/>
      </c>
      <c r="E420" s="34">
        <f>Subsurface_Scenario_Data!A174</f>
        <v/>
      </c>
      <c r="F420" s="34">
        <f>Subsurface_Scenario_Data!G174</f>
        <v/>
      </c>
    </row>
    <row r="421">
      <c r="A421" s="34">
        <f>Subsurface_Scenario_Data!A175</f>
        <v/>
      </c>
      <c r="B421" s="34">
        <f>Subsurface_Scenario_Data!E175</f>
        <v/>
      </c>
      <c r="C421" s="34">
        <f>Subsurface_Scenario_Data!A175</f>
        <v/>
      </c>
      <c r="D421" s="34">
        <f>Subsurface_Scenario_Data!F175</f>
        <v/>
      </c>
      <c r="E421" s="34">
        <f>Subsurface_Scenario_Data!A175</f>
        <v/>
      </c>
      <c r="F421" s="34">
        <f>Subsurface_Scenario_Data!G175</f>
        <v/>
      </c>
    </row>
    <row r="422">
      <c r="A422" s="34">
        <f>Subsurface_Scenario_Data!A176</f>
        <v/>
      </c>
      <c r="B422" s="34">
        <f>Subsurface_Scenario_Data!E176</f>
        <v/>
      </c>
      <c r="C422" s="34">
        <f>Subsurface_Scenario_Data!A176</f>
        <v/>
      </c>
      <c r="D422" s="34">
        <f>Subsurface_Scenario_Data!F176</f>
        <v/>
      </c>
      <c r="E422" s="34">
        <f>Subsurface_Scenario_Data!A176</f>
        <v/>
      </c>
      <c r="F422" s="34">
        <f>Subsurface_Scenario_Data!G176</f>
        <v/>
      </c>
    </row>
    <row r="423">
      <c r="A423" s="34">
        <f>Subsurface_Scenario_Data!A177</f>
        <v/>
      </c>
      <c r="B423" s="34">
        <f>Subsurface_Scenario_Data!E177</f>
        <v/>
      </c>
      <c r="C423" s="34">
        <f>Subsurface_Scenario_Data!A177</f>
        <v/>
      </c>
      <c r="D423" s="34">
        <f>Subsurface_Scenario_Data!F177</f>
        <v/>
      </c>
      <c r="E423" s="34">
        <f>Subsurface_Scenario_Data!A177</f>
        <v/>
      </c>
      <c r="F423" s="34">
        <f>Subsurface_Scenario_Data!G177</f>
        <v/>
      </c>
    </row>
    <row r="424">
      <c r="A424" s="34">
        <f>Subsurface_Scenario_Data!A178</f>
        <v/>
      </c>
      <c r="B424" s="34">
        <f>Subsurface_Scenario_Data!E178</f>
        <v/>
      </c>
      <c r="C424" s="34">
        <f>Subsurface_Scenario_Data!A178</f>
        <v/>
      </c>
      <c r="D424" s="34">
        <f>Subsurface_Scenario_Data!F178</f>
        <v/>
      </c>
      <c r="E424" s="34">
        <f>Subsurface_Scenario_Data!A178</f>
        <v/>
      </c>
      <c r="F424" s="34">
        <f>Subsurface_Scenario_Data!G178</f>
        <v/>
      </c>
    </row>
    <row r="425">
      <c r="A425" s="34">
        <f>Subsurface_Scenario_Data!A179</f>
        <v/>
      </c>
      <c r="B425" s="34">
        <f>Subsurface_Scenario_Data!E179</f>
        <v/>
      </c>
      <c r="C425" s="34">
        <f>Subsurface_Scenario_Data!A179</f>
        <v/>
      </c>
      <c r="D425" s="34">
        <f>Subsurface_Scenario_Data!F179</f>
        <v/>
      </c>
      <c r="E425" s="34">
        <f>Subsurface_Scenario_Data!A179</f>
        <v/>
      </c>
      <c r="F425" s="34">
        <f>Subsurface_Scenario_Data!G179</f>
        <v/>
      </c>
    </row>
    <row r="426">
      <c r="A426" s="34">
        <f>Subsurface_Scenario_Data!A180</f>
        <v/>
      </c>
      <c r="B426" s="34">
        <f>Subsurface_Scenario_Data!E180</f>
        <v/>
      </c>
      <c r="C426" s="34">
        <f>Subsurface_Scenario_Data!A180</f>
        <v/>
      </c>
      <c r="D426" s="34">
        <f>Subsurface_Scenario_Data!F180</f>
        <v/>
      </c>
      <c r="E426" s="34">
        <f>Subsurface_Scenario_Data!A180</f>
        <v/>
      </c>
      <c r="F426" s="34">
        <f>Subsurface_Scenario_Data!G180</f>
        <v/>
      </c>
    </row>
    <row r="427">
      <c r="A427" s="34">
        <f>Subsurface_Scenario_Data!A181</f>
        <v/>
      </c>
      <c r="B427" s="34">
        <f>Subsurface_Scenario_Data!E181</f>
        <v/>
      </c>
      <c r="C427" s="34">
        <f>Subsurface_Scenario_Data!A181</f>
        <v/>
      </c>
      <c r="D427" s="34">
        <f>Subsurface_Scenario_Data!F181</f>
        <v/>
      </c>
      <c r="E427" s="34">
        <f>Subsurface_Scenario_Data!A181</f>
        <v/>
      </c>
      <c r="F427" s="34">
        <f>Subsurface_Scenario_Data!G181</f>
        <v/>
      </c>
    </row>
    <row r="428">
      <c r="A428" s="34">
        <f>Subsurface_Scenario_Data!A182</f>
        <v/>
      </c>
      <c r="B428" s="34">
        <f>Subsurface_Scenario_Data!E182</f>
        <v/>
      </c>
      <c r="C428" s="34">
        <f>Subsurface_Scenario_Data!A182</f>
        <v/>
      </c>
      <c r="D428" s="34">
        <f>Subsurface_Scenario_Data!F182</f>
        <v/>
      </c>
      <c r="E428" s="34">
        <f>Subsurface_Scenario_Data!A182</f>
        <v/>
      </c>
      <c r="F428" s="34">
        <f>Subsurface_Scenario_Data!G182</f>
        <v/>
      </c>
    </row>
    <row r="429">
      <c r="A429" s="34">
        <f>Subsurface_Scenario_Data!A183</f>
        <v/>
      </c>
      <c r="B429" s="34">
        <f>Subsurface_Scenario_Data!E183</f>
        <v/>
      </c>
      <c r="C429" s="34">
        <f>Subsurface_Scenario_Data!A183</f>
        <v/>
      </c>
      <c r="D429" s="34">
        <f>Subsurface_Scenario_Data!F183</f>
        <v/>
      </c>
      <c r="E429" s="34">
        <f>Subsurface_Scenario_Data!A183</f>
        <v/>
      </c>
      <c r="F429" s="34">
        <f>Subsurface_Scenario_Data!G183</f>
        <v/>
      </c>
    </row>
    <row r="430">
      <c r="A430" s="34">
        <f>Subsurface_Scenario_Data!A184</f>
        <v/>
      </c>
      <c r="B430" s="34">
        <f>Subsurface_Scenario_Data!E184</f>
        <v/>
      </c>
      <c r="C430" s="34">
        <f>Subsurface_Scenario_Data!A184</f>
        <v/>
      </c>
      <c r="D430" s="34">
        <f>Subsurface_Scenario_Data!F184</f>
        <v/>
      </c>
      <c r="E430" s="34">
        <f>Subsurface_Scenario_Data!A184</f>
        <v/>
      </c>
      <c r="F430" s="34">
        <f>Subsurface_Scenario_Data!G184</f>
        <v/>
      </c>
    </row>
    <row r="431">
      <c r="A431" s="34">
        <f>Subsurface_Scenario_Data!A185</f>
        <v/>
      </c>
      <c r="B431" s="34">
        <f>Subsurface_Scenario_Data!E185</f>
        <v/>
      </c>
      <c r="C431" s="34">
        <f>Subsurface_Scenario_Data!A185</f>
        <v/>
      </c>
      <c r="D431" s="34">
        <f>Subsurface_Scenario_Data!F185</f>
        <v/>
      </c>
      <c r="E431" s="34">
        <f>Subsurface_Scenario_Data!A185</f>
        <v/>
      </c>
      <c r="F431" s="34">
        <f>Subsurface_Scenario_Data!G185</f>
        <v/>
      </c>
    </row>
    <row r="432">
      <c r="A432" s="34">
        <f>Subsurface_Scenario_Data!A186</f>
        <v/>
      </c>
      <c r="B432" s="34">
        <f>Subsurface_Scenario_Data!E186</f>
        <v/>
      </c>
      <c r="C432" s="34">
        <f>Subsurface_Scenario_Data!A186</f>
        <v/>
      </c>
      <c r="D432" s="34">
        <f>Subsurface_Scenario_Data!F186</f>
        <v/>
      </c>
      <c r="E432" s="34">
        <f>Subsurface_Scenario_Data!A186</f>
        <v/>
      </c>
      <c r="F432" s="34">
        <f>Subsurface_Scenario_Data!G186</f>
        <v/>
      </c>
    </row>
    <row r="433">
      <c r="A433" s="34">
        <f>Subsurface_Scenario_Data!A187</f>
        <v/>
      </c>
      <c r="B433" s="34">
        <f>Subsurface_Scenario_Data!E187</f>
        <v/>
      </c>
      <c r="C433" s="34">
        <f>Subsurface_Scenario_Data!A187</f>
        <v/>
      </c>
      <c r="D433" s="34">
        <f>Subsurface_Scenario_Data!F187</f>
        <v/>
      </c>
      <c r="E433" s="34">
        <f>Subsurface_Scenario_Data!A187</f>
        <v/>
      </c>
      <c r="F433" s="34">
        <f>Subsurface_Scenario_Data!G187</f>
        <v/>
      </c>
    </row>
    <row r="434">
      <c r="A434" s="34">
        <f>Subsurface_Scenario_Data!A188</f>
        <v/>
      </c>
      <c r="B434" s="34">
        <f>Subsurface_Scenario_Data!E188</f>
        <v/>
      </c>
      <c r="C434" s="34">
        <f>Subsurface_Scenario_Data!A188</f>
        <v/>
      </c>
      <c r="D434" s="34">
        <f>Subsurface_Scenario_Data!F188</f>
        <v/>
      </c>
      <c r="E434" s="34">
        <f>Subsurface_Scenario_Data!A188</f>
        <v/>
      </c>
      <c r="F434" s="34">
        <f>Subsurface_Scenario_Data!G188</f>
        <v/>
      </c>
    </row>
    <row r="435">
      <c r="A435" s="34">
        <f>Subsurface_Scenario_Data!A189</f>
        <v/>
      </c>
      <c r="B435" s="34">
        <f>Subsurface_Scenario_Data!E189</f>
        <v/>
      </c>
      <c r="C435" s="34">
        <f>Subsurface_Scenario_Data!A189</f>
        <v/>
      </c>
      <c r="D435" s="34">
        <f>Subsurface_Scenario_Data!F189</f>
        <v/>
      </c>
      <c r="E435" s="34">
        <f>Subsurface_Scenario_Data!A189</f>
        <v/>
      </c>
      <c r="F435" s="34">
        <f>Subsurface_Scenario_Data!G189</f>
        <v/>
      </c>
    </row>
    <row r="436">
      <c r="A436" s="34">
        <f>Subsurface_Scenario_Data!A190</f>
        <v/>
      </c>
      <c r="B436" s="34">
        <f>Subsurface_Scenario_Data!E190</f>
        <v/>
      </c>
      <c r="C436" s="34">
        <f>Subsurface_Scenario_Data!A190</f>
        <v/>
      </c>
      <c r="D436" s="34">
        <f>Subsurface_Scenario_Data!F190</f>
        <v/>
      </c>
      <c r="E436" s="34">
        <f>Subsurface_Scenario_Data!A190</f>
        <v/>
      </c>
      <c r="F436" s="34">
        <f>Subsurface_Scenario_Data!G190</f>
        <v/>
      </c>
    </row>
    <row r="437">
      <c r="A437" s="34">
        <f>Subsurface_Scenario_Data!A191</f>
        <v/>
      </c>
      <c r="B437" s="34">
        <f>Subsurface_Scenario_Data!E191</f>
        <v/>
      </c>
      <c r="C437" s="34">
        <f>Subsurface_Scenario_Data!A191</f>
        <v/>
      </c>
      <c r="D437" s="34">
        <f>Subsurface_Scenario_Data!F191</f>
        <v/>
      </c>
      <c r="E437" s="34">
        <f>Subsurface_Scenario_Data!A191</f>
        <v/>
      </c>
      <c r="F437" s="34">
        <f>Subsurface_Scenario_Data!G191</f>
        <v/>
      </c>
    </row>
    <row r="438">
      <c r="A438" s="34">
        <f>Subsurface_Scenario_Data!A192</f>
        <v/>
      </c>
      <c r="B438" s="34">
        <f>Subsurface_Scenario_Data!E192</f>
        <v/>
      </c>
      <c r="C438" s="34">
        <f>Subsurface_Scenario_Data!A192</f>
        <v/>
      </c>
      <c r="D438" s="34">
        <f>Subsurface_Scenario_Data!F192</f>
        <v/>
      </c>
      <c r="E438" s="34">
        <f>Subsurface_Scenario_Data!A192</f>
        <v/>
      </c>
      <c r="F438" s="34">
        <f>Subsurface_Scenario_Data!G192</f>
        <v/>
      </c>
    </row>
    <row r="439">
      <c r="A439" s="34">
        <f>Subsurface_Scenario_Data!A193</f>
        <v/>
      </c>
      <c r="B439" s="34">
        <f>Subsurface_Scenario_Data!E193</f>
        <v/>
      </c>
      <c r="C439" s="34">
        <f>Subsurface_Scenario_Data!A193</f>
        <v/>
      </c>
      <c r="D439" s="34">
        <f>Subsurface_Scenario_Data!F193</f>
        <v/>
      </c>
      <c r="E439" s="34">
        <f>Subsurface_Scenario_Data!A193</f>
        <v/>
      </c>
      <c r="F439" s="34">
        <f>Subsurface_Scenario_Data!G193</f>
        <v/>
      </c>
    </row>
    <row r="440">
      <c r="A440" s="34">
        <f>Subsurface_Scenario_Data!A194</f>
        <v/>
      </c>
      <c r="B440" s="34">
        <f>Subsurface_Scenario_Data!E194</f>
        <v/>
      </c>
      <c r="C440" s="34">
        <f>Subsurface_Scenario_Data!A194</f>
        <v/>
      </c>
      <c r="D440" s="34">
        <f>Subsurface_Scenario_Data!F194</f>
        <v/>
      </c>
      <c r="E440" s="34">
        <f>Subsurface_Scenario_Data!A194</f>
        <v/>
      </c>
      <c r="F440" s="34">
        <f>Subsurface_Scenario_Data!G194</f>
        <v/>
      </c>
    </row>
    <row r="441">
      <c r="A441" s="34">
        <f>Subsurface_Scenario_Data!A195</f>
        <v/>
      </c>
      <c r="B441" s="34">
        <f>Subsurface_Scenario_Data!E195</f>
        <v/>
      </c>
      <c r="C441" s="34">
        <f>Subsurface_Scenario_Data!A195</f>
        <v/>
      </c>
      <c r="D441" s="34">
        <f>Subsurface_Scenario_Data!F195</f>
        <v/>
      </c>
      <c r="E441" s="34">
        <f>Subsurface_Scenario_Data!A195</f>
        <v/>
      </c>
      <c r="F441" s="34">
        <f>Subsurface_Scenario_Data!G195</f>
        <v/>
      </c>
    </row>
    <row r="442">
      <c r="A442" s="34">
        <f>Subsurface_Scenario_Data!A196</f>
        <v/>
      </c>
      <c r="B442" s="34">
        <f>Subsurface_Scenario_Data!E196</f>
        <v/>
      </c>
      <c r="C442" s="34">
        <f>Subsurface_Scenario_Data!A196</f>
        <v/>
      </c>
      <c r="D442" s="34">
        <f>Subsurface_Scenario_Data!F196</f>
        <v/>
      </c>
      <c r="E442" s="34">
        <f>Subsurface_Scenario_Data!A196</f>
        <v/>
      </c>
      <c r="F442" s="34">
        <f>Subsurface_Scenario_Data!G196</f>
        <v/>
      </c>
    </row>
    <row r="443">
      <c r="A443" s="34">
        <f>Subsurface_Scenario_Data!A197</f>
        <v/>
      </c>
      <c r="B443" s="34">
        <f>Subsurface_Scenario_Data!E197</f>
        <v/>
      </c>
      <c r="C443" s="34">
        <f>Subsurface_Scenario_Data!A197</f>
        <v/>
      </c>
      <c r="D443" s="34">
        <f>Subsurface_Scenario_Data!F197</f>
        <v/>
      </c>
      <c r="E443" s="34">
        <f>Subsurface_Scenario_Data!A197</f>
        <v/>
      </c>
      <c r="F443" s="34">
        <f>Subsurface_Scenario_Data!G197</f>
        <v/>
      </c>
    </row>
    <row r="444">
      <c r="A444" s="34">
        <f>Subsurface_Scenario_Data!A198</f>
        <v/>
      </c>
      <c r="B444" s="34">
        <f>Subsurface_Scenario_Data!E198</f>
        <v/>
      </c>
      <c r="C444" s="34">
        <f>Subsurface_Scenario_Data!A198</f>
        <v/>
      </c>
      <c r="D444" s="34">
        <f>Subsurface_Scenario_Data!F198</f>
        <v/>
      </c>
      <c r="E444" s="34">
        <f>Subsurface_Scenario_Data!A198</f>
        <v/>
      </c>
      <c r="F444" s="34">
        <f>Subsurface_Scenario_Data!G198</f>
        <v/>
      </c>
    </row>
    <row r="445">
      <c r="A445" s="34">
        <f>Subsurface_Scenario_Data!A199</f>
        <v/>
      </c>
      <c r="B445" s="34">
        <f>Subsurface_Scenario_Data!E199</f>
        <v/>
      </c>
      <c r="C445" s="34">
        <f>Subsurface_Scenario_Data!A199</f>
        <v/>
      </c>
      <c r="D445" s="34">
        <f>Subsurface_Scenario_Data!F199</f>
        <v/>
      </c>
      <c r="E445" s="34">
        <f>Subsurface_Scenario_Data!A199</f>
        <v/>
      </c>
      <c r="F445" s="34">
        <f>Subsurface_Scenario_Data!G199</f>
        <v/>
      </c>
    </row>
    <row r="446">
      <c r="A446" s="34">
        <f>Subsurface_Scenario_Data!A200</f>
        <v/>
      </c>
      <c r="B446" s="34">
        <f>Subsurface_Scenario_Data!E200</f>
        <v/>
      </c>
      <c r="C446" s="34">
        <f>Subsurface_Scenario_Data!A200</f>
        <v/>
      </c>
      <c r="D446" s="34">
        <f>Subsurface_Scenario_Data!F200</f>
        <v/>
      </c>
      <c r="E446" s="34">
        <f>Subsurface_Scenario_Data!A200</f>
        <v/>
      </c>
      <c r="F446" s="34">
        <f>Subsurface_Scenario_Data!G200</f>
        <v/>
      </c>
    </row>
    <row r="447">
      <c r="A447" s="34">
        <f>Subsurface_Scenario_Data!A201</f>
        <v/>
      </c>
      <c r="B447" s="34">
        <f>Subsurface_Scenario_Data!E201</f>
        <v/>
      </c>
      <c r="C447" s="34">
        <f>Subsurface_Scenario_Data!A201</f>
        <v/>
      </c>
      <c r="D447" s="34">
        <f>Subsurface_Scenario_Data!F201</f>
        <v/>
      </c>
      <c r="E447" s="34">
        <f>Subsurface_Scenario_Data!A201</f>
        <v/>
      </c>
      <c r="F447" s="34">
        <f>Subsurface_Scenario_Data!G201</f>
        <v/>
      </c>
    </row>
    <row r="448">
      <c r="A448" s="34">
        <f>Subsurface_Scenario_Data!A202</f>
        <v/>
      </c>
      <c r="B448" s="34">
        <f>Subsurface_Scenario_Data!E202</f>
        <v/>
      </c>
      <c r="C448" s="34">
        <f>Subsurface_Scenario_Data!A202</f>
        <v/>
      </c>
      <c r="D448" s="34">
        <f>Subsurface_Scenario_Data!F202</f>
        <v/>
      </c>
      <c r="E448" s="34">
        <f>Subsurface_Scenario_Data!A202</f>
        <v/>
      </c>
      <c r="F448" s="34">
        <f>Subsurface_Scenario_Data!G202</f>
        <v/>
      </c>
    </row>
    <row r="449">
      <c r="A449" s="34">
        <f>Subsurface_Scenario_Data!A203</f>
        <v/>
      </c>
      <c r="B449" s="34">
        <f>Subsurface_Scenario_Data!E203</f>
        <v/>
      </c>
      <c r="C449" s="34">
        <f>Subsurface_Scenario_Data!A203</f>
        <v/>
      </c>
      <c r="D449" s="34">
        <f>Subsurface_Scenario_Data!F203</f>
        <v/>
      </c>
      <c r="E449" s="34">
        <f>Subsurface_Scenario_Data!A203</f>
        <v/>
      </c>
      <c r="F449" s="34">
        <f>Subsurface_Scenario_Data!G203</f>
        <v/>
      </c>
    </row>
    <row r="450">
      <c r="A450" s="34">
        <f>Subsurface_Scenario_Data!A204</f>
        <v/>
      </c>
      <c r="B450" s="34">
        <f>Subsurface_Scenario_Data!E204</f>
        <v/>
      </c>
      <c r="C450" s="34">
        <f>Subsurface_Scenario_Data!A204</f>
        <v/>
      </c>
      <c r="D450" s="34">
        <f>Subsurface_Scenario_Data!F204</f>
        <v/>
      </c>
      <c r="E450" s="34">
        <f>Subsurface_Scenario_Data!A204</f>
        <v/>
      </c>
      <c r="F450" s="34">
        <f>Subsurface_Scenario_Data!G204</f>
        <v/>
      </c>
    </row>
    <row r="451">
      <c r="A451" s="34">
        <f>Subsurface_Scenario_Data!A205</f>
        <v/>
      </c>
      <c r="B451" s="34">
        <f>Subsurface_Scenario_Data!E205</f>
        <v/>
      </c>
      <c r="C451" s="34">
        <f>Subsurface_Scenario_Data!A205</f>
        <v/>
      </c>
      <c r="D451" s="34">
        <f>Subsurface_Scenario_Data!F205</f>
        <v/>
      </c>
      <c r="E451" s="34">
        <f>Subsurface_Scenario_Data!A205</f>
        <v/>
      </c>
      <c r="F451" s="34">
        <f>Subsurface_Scenario_Data!G205</f>
        <v/>
      </c>
    </row>
    <row r="452">
      <c r="A452" s="34">
        <f>Subsurface_Scenario_Data!A206</f>
        <v/>
      </c>
      <c r="B452" s="34">
        <f>Subsurface_Scenario_Data!E206</f>
        <v/>
      </c>
      <c r="C452" s="34">
        <f>Subsurface_Scenario_Data!A206</f>
        <v/>
      </c>
      <c r="D452" s="34">
        <f>Subsurface_Scenario_Data!F206</f>
        <v/>
      </c>
      <c r="E452" s="34">
        <f>Subsurface_Scenario_Data!A206</f>
        <v/>
      </c>
      <c r="F452" s="34">
        <f>Subsurface_Scenario_Data!G206</f>
        <v/>
      </c>
    </row>
    <row r="453">
      <c r="A453" s="34">
        <f>Subsurface_Scenario_Data!A207</f>
        <v/>
      </c>
      <c r="B453" s="34">
        <f>Subsurface_Scenario_Data!E207</f>
        <v/>
      </c>
      <c r="C453" s="34">
        <f>Subsurface_Scenario_Data!A207</f>
        <v/>
      </c>
      <c r="D453" s="34">
        <f>Subsurface_Scenario_Data!F207</f>
        <v/>
      </c>
      <c r="E453" s="34">
        <f>Subsurface_Scenario_Data!A207</f>
        <v/>
      </c>
      <c r="F453" s="34">
        <f>Subsurface_Scenario_Data!G207</f>
        <v/>
      </c>
    </row>
    <row r="454">
      <c r="A454" s="34">
        <f>Subsurface_Scenario_Data!A208</f>
        <v/>
      </c>
      <c r="B454" s="34">
        <f>Subsurface_Scenario_Data!E208</f>
        <v/>
      </c>
      <c r="C454" s="34">
        <f>Subsurface_Scenario_Data!A208</f>
        <v/>
      </c>
      <c r="D454" s="34">
        <f>Subsurface_Scenario_Data!F208</f>
        <v/>
      </c>
      <c r="E454" s="34">
        <f>Subsurface_Scenario_Data!A208</f>
        <v/>
      </c>
      <c r="F454" s="34">
        <f>Subsurface_Scenario_Data!G208</f>
        <v/>
      </c>
    </row>
    <row r="455">
      <c r="A455" s="34">
        <f>Subsurface_Scenario_Data!A209</f>
        <v/>
      </c>
      <c r="B455" s="34">
        <f>Subsurface_Scenario_Data!E209</f>
        <v/>
      </c>
      <c r="C455" s="34">
        <f>Subsurface_Scenario_Data!A209</f>
        <v/>
      </c>
      <c r="D455" s="34">
        <f>Subsurface_Scenario_Data!F209</f>
        <v/>
      </c>
      <c r="E455" s="34">
        <f>Subsurface_Scenario_Data!A209</f>
        <v/>
      </c>
      <c r="F455" s="34">
        <f>Subsurface_Scenario_Data!G209</f>
        <v/>
      </c>
    </row>
    <row r="456">
      <c r="A456" s="34">
        <f>Subsurface_Scenario_Data!A210</f>
        <v/>
      </c>
      <c r="B456" s="34">
        <f>Subsurface_Scenario_Data!E210</f>
        <v/>
      </c>
      <c r="C456" s="34">
        <f>Subsurface_Scenario_Data!A210</f>
        <v/>
      </c>
      <c r="D456" s="34">
        <f>Subsurface_Scenario_Data!F210</f>
        <v/>
      </c>
      <c r="E456" s="34">
        <f>Subsurface_Scenario_Data!A210</f>
        <v/>
      </c>
      <c r="F456" s="34">
        <f>Subsurface_Scenario_Data!G210</f>
        <v/>
      </c>
    </row>
    <row r="457">
      <c r="A457" s="34">
        <f>Subsurface_Scenario_Data!A211</f>
        <v/>
      </c>
      <c r="B457" s="34">
        <f>Subsurface_Scenario_Data!E211</f>
        <v/>
      </c>
      <c r="C457" s="34">
        <f>Subsurface_Scenario_Data!A211</f>
        <v/>
      </c>
      <c r="D457" s="34">
        <f>Subsurface_Scenario_Data!F211</f>
        <v/>
      </c>
      <c r="E457" s="34">
        <f>Subsurface_Scenario_Data!A211</f>
        <v/>
      </c>
      <c r="F457" s="34">
        <f>Subsurface_Scenario_Data!G211</f>
        <v/>
      </c>
    </row>
    <row r="458">
      <c r="A458" s="34">
        <f>Subsurface_Scenario_Data!A212</f>
        <v/>
      </c>
      <c r="B458" s="34">
        <f>Subsurface_Scenario_Data!E212</f>
        <v/>
      </c>
      <c r="C458" s="34">
        <f>Subsurface_Scenario_Data!A212</f>
        <v/>
      </c>
      <c r="D458" s="34">
        <f>Subsurface_Scenario_Data!F212</f>
        <v/>
      </c>
      <c r="E458" s="34">
        <f>Subsurface_Scenario_Data!A212</f>
        <v/>
      </c>
      <c r="F458" s="34">
        <f>Subsurface_Scenario_Data!G212</f>
        <v/>
      </c>
    </row>
    <row r="459">
      <c r="A459" s="34">
        <f>Subsurface_Scenario_Data!A213</f>
        <v/>
      </c>
      <c r="B459" s="34">
        <f>Subsurface_Scenario_Data!E213</f>
        <v/>
      </c>
      <c r="C459" s="34">
        <f>Subsurface_Scenario_Data!A213</f>
        <v/>
      </c>
      <c r="D459" s="34">
        <f>Subsurface_Scenario_Data!F213</f>
        <v/>
      </c>
      <c r="E459" s="34">
        <f>Subsurface_Scenario_Data!A213</f>
        <v/>
      </c>
      <c r="F459" s="34">
        <f>Subsurface_Scenario_Data!G213</f>
        <v/>
      </c>
    </row>
    <row r="460">
      <c r="A460" s="34">
        <f>Subsurface_Scenario_Data!A214</f>
        <v/>
      </c>
      <c r="B460" s="34">
        <f>Subsurface_Scenario_Data!E214</f>
        <v/>
      </c>
      <c r="C460" s="34">
        <f>Subsurface_Scenario_Data!A214</f>
        <v/>
      </c>
      <c r="D460" s="34">
        <f>Subsurface_Scenario_Data!F214</f>
        <v/>
      </c>
      <c r="E460" s="34">
        <f>Subsurface_Scenario_Data!A214</f>
        <v/>
      </c>
      <c r="F460" s="34">
        <f>Subsurface_Scenario_Data!G214</f>
        <v/>
      </c>
    </row>
    <row r="461">
      <c r="A461" s="34">
        <f>Subsurface_Scenario_Data!A215</f>
        <v/>
      </c>
      <c r="B461" s="34">
        <f>Subsurface_Scenario_Data!E215</f>
        <v/>
      </c>
      <c r="C461" s="34">
        <f>Subsurface_Scenario_Data!A215</f>
        <v/>
      </c>
      <c r="D461" s="34">
        <f>Subsurface_Scenario_Data!F215</f>
        <v/>
      </c>
      <c r="E461" s="34">
        <f>Subsurface_Scenario_Data!A215</f>
        <v/>
      </c>
      <c r="F461" s="34">
        <f>Subsurface_Scenario_Data!G215</f>
        <v/>
      </c>
    </row>
    <row r="462">
      <c r="A462" s="34">
        <f>Subsurface_Scenario_Data!A216</f>
        <v/>
      </c>
      <c r="B462" s="34">
        <f>Subsurface_Scenario_Data!E216</f>
        <v/>
      </c>
      <c r="C462" s="34">
        <f>Subsurface_Scenario_Data!A216</f>
        <v/>
      </c>
      <c r="D462" s="34">
        <f>Subsurface_Scenario_Data!F216</f>
        <v/>
      </c>
      <c r="E462" s="34">
        <f>Subsurface_Scenario_Data!A216</f>
        <v/>
      </c>
      <c r="F462" s="34">
        <f>Subsurface_Scenario_Data!G216</f>
        <v/>
      </c>
    </row>
    <row r="463">
      <c r="A463" s="34">
        <f>Subsurface_Scenario_Data!A217</f>
        <v/>
      </c>
      <c r="B463" s="34">
        <f>Subsurface_Scenario_Data!E217</f>
        <v/>
      </c>
      <c r="C463" s="34">
        <f>Subsurface_Scenario_Data!A217</f>
        <v/>
      </c>
      <c r="D463" s="34">
        <f>Subsurface_Scenario_Data!F217</f>
        <v/>
      </c>
      <c r="E463" s="34">
        <f>Subsurface_Scenario_Data!A217</f>
        <v/>
      </c>
      <c r="F463" s="34">
        <f>Subsurface_Scenario_Data!G217</f>
        <v/>
      </c>
    </row>
    <row r="464">
      <c r="A464" s="34">
        <f>Subsurface_Scenario_Data!A218</f>
        <v/>
      </c>
      <c r="B464" s="34">
        <f>Subsurface_Scenario_Data!E218</f>
        <v/>
      </c>
      <c r="C464" s="34">
        <f>Subsurface_Scenario_Data!A218</f>
        <v/>
      </c>
      <c r="D464" s="34">
        <f>Subsurface_Scenario_Data!F218</f>
        <v/>
      </c>
      <c r="E464" s="34">
        <f>Subsurface_Scenario_Data!A218</f>
        <v/>
      </c>
      <c r="F464" s="34">
        <f>Subsurface_Scenario_Data!G218</f>
        <v/>
      </c>
    </row>
    <row r="465">
      <c r="A465" s="34">
        <f>Subsurface_Scenario_Data!A219</f>
        <v/>
      </c>
      <c r="B465" s="34">
        <f>Subsurface_Scenario_Data!E219</f>
        <v/>
      </c>
      <c r="C465" s="34">
        <f>Subsurface_Scenario_Data!A219</f>
        <v/>
      </c>
      <c r="D465" s="34">
        <f>Subsurface_Scenario_Data!F219</f>
        <v/>
      </c>
      <c r="E465" s="34">
        <f>Subsurface_Scenario_Data!A219</f>
        <v/>
      </c>
      <c r="F465" s="34">
        <f>Subsurface_Scenario_Data!G219</f>
        <v/>
      </c>
    </row>
    <row r="466">
      <c r="A466" s="34">
        <f>Subsurface_Scenario_Data!A220</f>
        <v/>
      </c>
      <c r="B466" s="34">
        <f>Subsurface_Scenario_Data!E220</f>
        <v/>
      </c>
      <c r="C466" s="34">
        <f>Subsurface_Scenario_Data!A220</f>
        <v/>
      </c>
      <c r="D466" s="34">
        <f>Subsurface_Scenario_Data!F220</f>
        <v/>
      </c>
      <c r="E466" s="34">
        <f>Subsurface_Scenario_Data!A220</f>
        <v/>
      </c>
      <c r="F466" s="34">
        <f>Subsurface_Scenario_Data!G220</f>
        <v/>
      </c>
    </row>
    <row r="467">
      <c r="A467" s="34">
        <f>Subsurface_Scenario_Data!A221</f>
        <v/>
      </c>
      <c r="B467" s="34">
        <f>Subsurface_Scenario_Data!E221</f>
        <v/>
      </c>
      <c r="C467" s="34">
        <f>Subsurface_Scenario_Data!A221</f>
        <v/>
      </c>
      <c r="D467" s="34">
        <f>Subsurface_Scenario_Data!F221</f>
        <v/>
      </c>
      <c r="E467" s="34">
        <f>Subsurface_Scenario_Data!A221</f>
        <v/>
      </c>
      <c r="F467" s="34">
        <f>Subsurface_Scenario_Data!G221</f>
        <v/>
      </c>
    </row>
    <row r="468">
      <c r="A468" s="34">
        <f>Subsurface_Scenario_Data!A222</f>
        <v/>
      </c>
      <c r="B468" s="34">
        <f>Subsurface_Scenario_Data!E222</f>
        <v/>
      </c>
      <c r="C468" s="34">
        <f>Subsurface_Scenario_Data!A222</f>
        <v/>
      </c>
      <c r="D468" s="34">
        <f>Subsurface_Scenario_Data!F222</f>
        <v/>
      </c>
      <c r="E468" s="34">
        <f>Subsurface_Scenario_Data!A222</f>
        <v/>
      </c>
      <c r="F468" s="34">
        <f>Subsurface_Scenario_Data!G222</f>
        <v/>
      </c>
    </row>
    <row r="469">
      <c r="A469" s="34">
        <f>Subsurface_Scenario_Data!A223</f>
        <v/>
      </c>
      <c r="B469" s="34">
        <f>Subsurface_Scenario_Data!E223</f>
        <v/>
      </c>
      <c r="C469" s="34">
        <f>Subsurface_Scenario_Data!A223</f>
        <v/>
      </c>
      <c r="D469" s="34">
        <f>Subsurface_Scenario_Data!F223</f>
        <v/>
      </c>
      <c r="E469" s="34">
        <f>Subsurface_Scenario_Data!A223</f>
        <v/>
      </c>
      <c r="F469" s="34">
        <f>Subsurface_Scenario_Data!G223</f>
        <v/>
      </c>
    </row>
    <row r="470">
      <c r="A470" s="34">
        <f>Subsurface_Scenario_Data!A224</f>
        <v/>
      </c>
      <c r="B470" s="34">
        <f>Subsurface_Scenario_Data!E224</f>
        <v/>
      </c>
      <c r="C470" s="34">
        <f>Subsurface_Scenario_Data!A224</f>
        <v/>
      </c>
      <c r="D470" s="34">
        <f>Subsurface_Scenario_Data!F224</f>
        <v/>
      </c>
      <c r="E470" s="34">
        <f>Subsurface_Scenario_Data!A224</f>
        <v/>
      </c>
      <c r="F470" s="34">
        <f>Subsurface_Scenario_Data!G224</f>
        <v/>
      </c>
    </row>
    <row r="471">
      <c r="A471" s="34">
        <f>Subsurface_Scenario_Data!A225</f>
        <v/>
      </c>
      <c r="B471" s="34">
        <f>Subsurface_Scenario_Data!E225</f>
        <v/>
      </c>
      <c r="C471" s="34">
        <f>Subsurface_Scenario_Data!A225</f>
        <v/>
      </c>
      <c r="D471" s="34">
        <f>Subsurface_Scenario_Data!F225</f>
        <v/>
      </c>
      <c r="E471" s="34">
        <f>Subsurface_Scenario_Data!A225</f>
        <v/>
      </c>
      <c r="F471" s="34">
        <f>Subsurface_Scenario_Data!G225</f>
        <v/>
      </c>
    </row>
    <row r="472">
      <c r="A472" s="34">
        <f>Subsurface_Scenario_Data!A226</f>
        <v/>
      </c>
      <c r="B472" s="34">
        <f>Subsurface_Scenario_Data!E226</f>
        <v/>
      </c>
      <c r="C472" s="34">
        <f>Subsurface_Scenario_Data!A226</f>
        <v/>
      </c>
      <c r="D472" s="34">
        <f>Subsurface_Scenario_Data!F226</f>
        <v/>
      </c>
      <c r="E472" s="34">
        <f>Subsurface_Scenario_Data!A226</f>
        <v/>
      </c>
      <c r="F472" s="34">
        <f>Subsurface_Scenario_Data!G226</f>
        <v/>
      </c>
    </row>
    <row r="473">
      <c r="A473" s="34">
        <f>Subsurface_Scenario_Data!A227</f>
        <v/>
      </c>
      <c r="B473" s="34">
        <f>Subsurface_Scenario_Data!E227</f>
        <v/>
      </c>
      <c r="C473" s="34">
        <f>Subsurface_Scenario_Data!A227</f>
        <v/>
      </c>
      <c r="D473" s="34">
        <f>Subsurface_Scenario_Data!F227</f>
        <v/>
      </c>
      <c r="E473" s="34">
        <f>Subsurface_Scenario_Data!A227</f>
        <v/>
      </c>
      <c r="F473" s="34">
        <f>Subsurface_Scenario_Data!G227</f>
        <v/>
      </c>
    </row>
    <row r="474">
      <c r="A474" s="34">
        <f>Subsurface_Scenario_Data!A228</f>
        <v/>
      </c>
      <c r="B474" s="34">
        <f>Subsurface_Scenario_Data!E228</f>
        <v/>
      </c>
      <c r="C474" s="34">
        <f>Subsurface_Scenario_Data!A228</f>
        <v/>
      </c>
      <c r="D474" s="34">
        <f>Subsurface_Scenario_Data!F228</f>
        <v/>
      </c>
      <c r="E474" s="34">
        <f>Subsurface_Scenario_Data!A228</f>
        <v/>
      </c>
      <c r="F474" s="34">
        <f>Subsurface_Scenario_Data!G228</f>
        <v/>
      </c>
    </row>
    <row r="475">
      <c r="A475" s="34">
        <f>Subsurface_Scenario_Data!A229</f>
        <v/>
      </c>
      <c r="B475" s="34">
        <f>Subsurface_Scenario_Data!E229</f>
        <v/>
      </c>
      <c r="C475" s="34">
        <f>Subsurface_Scenario_Data!A229</f>
        <v/>
      </c>
      <c r="D475" s="34">
        <f>Subsurface_Scenario_Data!F229</f>
        <v/>
      </c>
      <c r="E475" s="34">
        <f>Subsurface_Scenario_Data!A229</f>
        <v/>
      </c>
      <c r="F475" s="34">
        <f>Subsurface_Scenario_Data!G229</f>
        <v/>
      </c>
    </row>
    <row r="476">
      <c r="A476" s="34">
        <f>Subsurface_Scenario_Data!A230</f>
        <v/>
      </c>
      <c r="B476" s="34">
        <f>Subsurface_Scenario_Data!E230</f>
        <v/>
      </c>
      <c r="C476" s="34">
        <f>Subsurface_Scenario_Data!A230</f>
        <v/>
      </c>
      <c r="D476" s="34">
        <f>Subsurface_Scenario_Data!F230</f>
        <v/>
      </c>
      <c r="E476" s="34">
        <f>Subsurface_Scenario_Data!A230</f>
        <v/>
      </c>
      <c r="F476" s="34">
        <f>Subsurface_Scenario_Data!G230</f>
        <v/>
      </c>
    </row>
    <row r="477">
      <c r="A477" s="34">
        <f>Subsurface_Scenario_Data!A231</f>
        <v/>
      </c>
      <c r="B477" s="34">
        <f>Subsurface_Scenario_Data!E231</f>
        <v/>
      </c>
      <c r="C477" s="34">
        <f>Subsurface_Scenario_Data!A231</f>
        <v/>
      </c>
      <c r="D477" s="34">
        <f>Subsurface_Scenario_Data!F231</f>
        <v/>
      </c>
      <c r="E477" s="34">
        <f>Subsurface_Scenario_Data!A231</f>
        <v/>
      </c>
      <c r="F477" s="34">
        <f>Subsurface_Scenario_Data!G231</f>
        <v/>
      </c>
    </row>
    <row r="478">
      <c r="A478" s="34">
        <f>Subsurface_Scenario_Data!A232</f>
        <v/>
      </c>
      <c r="B478" s="34">
        <f>Subsurface_Scenario_Data!E232</f>
        <v/>
      </c>
      <c r="C478" s="34">
        <f>Subsurface_Scenario_Data!A232</f>
        <v/>
      </c>
      <c r="D478" s="34">
        <f>Subsurface_Scenario_Data!F232</f>
        <v/>
      </c>
      <c r="E478" s="34">
        <f>Subsurface_Scenario_Data!A232</f>
        <v/>
      </c>
      <c r="F478" s="34">
        <f>Subsurface_Scenario_Data!G232</f>
        <v/>
      </c>
    </row>
    <row r="479">
      <c r="A479" s="34">
        <f>Subsurface_Scenario_Data!A233</f>
        <v/>
      </c>
      <c r="B479" s="34">
        <f>Subsurface_Scenario_Data!E233</f>
        <v/>
      </c>
      <c r="C479" s="34">
        <f>Subsurface_Scenario_Data!A233</f>
        <v/>
      </c>
      <c r="D479" s="34">
        <f>Subsurface_Scenario_Data!F233</f>
        <v/>
      </c>
      <c r="E479" s="34">
        <f>Subsurface_Scenario_Data!A233</f>
        <v/>
      </c>
      <c r="F479" s="34">
        <f>Subsurface_Scenario_Data!G233</f>
        <v/>
      </c>
    </row>
    <row r="480">
      <c r="A480" s="34">
        <f>Subsurface_Scenario_Data!A234</f>
        <v/>
      </c>
      <c r="B480" s="34">
        <f>Subsurface_Scenario_Data!E234</f>
        <v/>
      </c>
      <c r="C480" s="34">
        <f>Subsurface_Scenario_Data!A234</f>
        <v/>
      </c>
      <c r="D480" s="34">
        <f>Subsurface_Scenario_Data!F234</f>
        <v/>
      </c>
      <c r="E480" s="34">
        <f>Subsurface_Scenario_Data!A234</f>
        <v/>
      </c>
      <c r="F480" s="34">
        <f>Subsurface_Scenario_Data!G234</f>
        <v/>
      </c>
    </row>
    <row r="481">
      <c r="A481" s="34">
        <f>Subsurface_Scenario_Data!A235</f>
        <v/>
      </c>
      <c r="B481" s="34">
        <f>Subsurface_Scenario_Data!E235</f>
        <v/>
      </c>
      <c r="C481" s="34">
        <f>Subsurface_Scenario_Data!A235</f>
        <v/>
      </c>
      <c r="D481" s="34">
        <f>Subsurface_Scenario_Data!F235</f>
        <v/>
      </c>
      <c r="E481" s="34">
        <f>Subsurface_Scenario_Data!A235</f>
        <v/>
      </c>
      <c r="F481" s="34">
        <f>Subsurface_Scenario_Data!G235</f>
        <v/>
      </c>
    </row>
    <row r="482">
      <c r="A482" s="34">
        <f>Subsurface_Scenario_Data!A236</f>
        <v/>
      </c>
      <c r="B482" s="34">
        <f>Subsurface_Scenario_Data!E236</f>
        <v/>
      </c>
      <c r="C482" s="34">
        <f>Subsurface_Scenario_Data!A236</f>
        <v/>
      </c>
      <c r="D482" s="34">
        <f>Subsurface_Scenario_Data!F236</f>
        <v/>
      </c>
      <c r="E482" s="34">
        <f>Subsurface_Scenario_Data!A236</f>
        <v/>
      </c>
      <c r="F482" s="34">
        <f>Subsurface_Scenario_Data!G236</f>
        <v/>
      </c>
    </row>
    <row r="483">
      <c r="A483" s="34">
        <f>Subsurface_Scenario_Data!A237</f>
        <v/>
      </c>
      <c r="B483" s="34">
        <f>Subsurface_Scenario_Data!E237</f>
        <v/>
      </c>
      <c r="C483" s="34">
        <f>Subsurface_Scenario_Data!A237</f>
        <v/>
      </c>
      <c r="D483" s="34">
        <f>Subsurface_Scenario_Data!F237</f>
        <v/>
      </c>
      <c r="E483" s="34">
        <f>Subsurface_Scenario_Data!A237</f>
        <v/>
      </c>
      <c r="F483" s="34">
        <f>Subsurface_Scenario_Data!G237</f>
        <v/>
      </c>
    </row>
    <row r="484">
      <c r="A484" s="34">
        <f>Subsurface_Scenario_Data!A238</f>
        <v/>
      </c>
      <c r="B484" s="34">
        <f>Subsurface_Scenario_Data!E238</f>
        <v/>
      </c>
      <c r="C484" s="34">
        <f>Subsurface_Scenario_Data!A238</f>
        <v/>
      </c>
      <c r="D484" s="34">
        <f>Subsurface_Scenario_Data!F238</f>
        <v/>
      </c>
      <c r="E484" s="34">
        <f>Subsurface_Scenario_Data!A238</f>
        <v/>
      </c>
      <c r="F484" s="34">
        <f>Subsurface_Scenario_Data!G238</f>
        <v/>
      </c>
    </row>
    <row r="485">
      <c r="A485" s="34">
        <f>Subsurface_Scenario_Data!A239</f>
        <v/>
      </c>
      <c r="B485" s="34">
        <f>Subsurface_Scenario_Data!E239</f>
        <v/>
      </c>
      <c r="C485" s="34">
        <f>Subsurface_Scenario_Data!A239</f>
        <v/>
      </c>
      <c r="D485" s="34">
        <f>Subsurface_Scenario_Data!F239</f>
        <v/>
      </c>
      <c r="E485" s="34">
        <f>Subsurface_Scenario_Data!A239</f>
        <v/>
      </c>
      <c r="F485" s="34">
        <f>Subsurface_Scenario_Data!G239</f>
        <v/>
      </c>
    </row>
    <row r="486">
      <c r="A486" s="34">
        <f>Subsurface_Scenario_Data!A240</f>
        <v/>
      </c>
      <c r="B486" s="34">
        <f>Subsurface_Scenario_Data!E240</f>
        <v/>
      </c>
      <c r="C486" s="34">
        <f>Subsurface_Scenario_Data!A240</f>
        <v/>
      </c>
      <c r="D486" s="34">
        <f>Subsurface_Scenario_Data!F240</f>
        <v/>
      </c>
      <c r="E486" s="34">
        <f>Subsurface_Scenario_Data!A240</f>
        <v/>
      </c>
      <c r="F486" s="34">
        <f>Subsurface_Scenario_Data!G240</f>
        <v/>
      </c>
    </row>
    <row r="487">
      <c r="A487" s="34">
        <f>Subsurface_Scenario_Data!A241</f>
        <v/>
      </c>
      <c r="B487" s="34">
        <f>Subsurface_Scenario_Data!E241</f>
        <v/>
      </c>
      <c r="C487" s="34">
        <f>Subsurface_Scenario_Data!A241</f>
        <v/>
      </c>
      <c r="D487" s="34">
        <f>Subsurface_Scenario_Data!F241</f>
        <v/>
      </c>
      <c r="E487" s="34">
        <f>Subsurface_Scenario_Data!A241</f>
        <v/>
      </c>
      <c r="F487" s="34">
        <f>Subsurface_Scenario_Data!G241</f>
        <v/>
      </c>
    </row>
    <row r="488">
      <c r="A488" s="34">
        <f>Subsurface_Scenario_Data!A242</f>
        <v/>
      </c>
      <c r="B488" s="34">
        <f>Subsurface_Scenario_Data!E242</f>
        <v/>
      </c>
      <c r="C488" s="34">
        <f>Subsurface_Scenario_Data!A242</f>
        <v/>
      </c>
      <c r="D488" s="34">
        <f>Subsurface_Scenario_Data!F242</f>
        <v/>
      </c>
      <c r="E488" s="34">
        <f>Subsurface_Scenario_Data!A242</f>
        <v/>
      </c>
      <c r="F488" s="34">
        <f>Subsurface_Scenario_Data!G242</f>
        <v/>
      </c>
    </row>
    <row r="491" ht="15.6" customHeight="1" s="63">
      <c r="A491" s="32" t="inlineStr">
        <is>
          <t>Boundary Uncertainty Band</t>
        </is>
      </c>
    </row>
    <row r="492">
      <c r="A492" s="33" t="inlineStr">
        <is>
          <t>Lower bound x</t>
        </is>
      </c>
      <c r="B492" s="33" t="inlineStr">
        <is>
          <t>Lower bound</t>
        </is>
      </c>
      <c r="C492" s="33" t="inlineStr">
        <is>
          <t>Mean boundary x</t>
        </is>
      </c>
      <c r="D492" s="33" t="inlineStr">
        <is>
          <t>Mean boundary</t>
        </is>
      </c>
      <c r="E492" s="33" t="inlineStr">
        <is>
          <t>Upper bound x</t>
        </is>
      </c>
      <c r="F492" s="33" t="inlineStr">
        <is>
          <t>Upper bound</t>
        </is>
      </c>
    </row>
    <row r="493">
      <c r="A493" s="34">
        <f>Subsurface_Scenario_Data!A2</f>
        <v/>
      </c>
      <c r="B493" s="34">
        <f>Subsurface_Scenario_Data!C2</f>
        <v/>
      </c>
      <c r="C493" s="34">
        <f>Subsurface_Scenario_Data!A2</f>
        <v/>
      </c>
      <c r="D493" s="34">
        <f>Subsurface_Scenario_Data!B2</f>
        <v/>
      </c>
      <c r="E493" s="34">
        <f>Subsurface_Scenario_Data!A2</f>
        <v/>
      </c>
      <c r="F493" s="34">
        <f>Subsurface_Scenario_Data!D2</f>
        <v/>
      </c>
    </row>
    <row r="494">
      <c r="A494" s="34">
        <f>Subsurface_Scenario_Data!A3</f>
        <v/>
      </c>
      <c r="B494" s="34">
        <f>Subsurface_Scenario_Data!C3</f>
        <v/>
      </c>
      <c r="C494" s="34">
        <f>Subsurface_Scenario_Data!A3</f>
        <v/>
      </c>
      <c r="D494" s="34">
        <f>Subsurface_Scenario_Data!B3</f>
        <v/>
      </c>
      <c r="E494" s="34">
        <f>Subsurface_Scenario_Data!A3</f>
        <v/>
      </c>
      <c r="F494" s="34">
        <f>Subsurface_Scenario_Data!D3</f>
        <v/>
      </c>
    </row>
    <row r="495">
      <c r="A495" s="34">
        <f>Subsurface_Scenario_Data!A4</f>
        <v/>
      </c>
      <c r="B495" s="34">
        <f>Subsurface_Scenario_Data!C4</f>
        <v/>
      </c>
      <c r="C495" s="34">
        <f>Subsurface_Scenario_Data!A4</f>
        <v/>
      </c>
      <c r="D495" s="34">
        <f>Subsurface_Scenario_Data!B4</f>
        <v/>
      </c>
      <c r="E495" s="34">
        <f>Subsurface_Scenario_Data!A4</f>
        <v/>
      </c>
      <c r="F495" s="34">
        <f>Subsurface_Scenario_Data!D4</f>
        <v/>
      </c>
    </row>
    <row r="496">
      <c r="A496" s="34">
        <f>Subsurface_Scenario_Data!A5</f>
        <v/>
      </c>
      <c r="B496" s="34">
        <f>Subsurface_Scenario_Data!C5</f>
        <v/>
      </c>
      <c r="C496" s="34">
        <f>Subsurface_Scenario_Data!A5</f>
        <v/>
      </c>
      <c r="D496" s="34">
        <f>Subsurface_Scenario_Data!B5</f>
        <v/>
      </c>
      <c r="E496" s="34">
        <f>Subsurface_Scenario_Data!A5</f>
        <v/>
      </c>
      <c r="F496" s="34">
        <f>Subsurface_Scenario_Data!D5</f>
        <v/>
      </c>
    </row>
    <row r="497">
      <c r="A497" s="34">
        <f>Subsurface_Scenario_Data!A6</f>
        <v/>
      </c>
      <c r="B497" s="34">
        <f>Subsurface_Scenario_Data!C6</f>
        <v/>
      </c>
      <c r="C497" s="34">
        <f>Subsurface_Scenario_Data!A6</f>
        <v/>
      </c>
      <c r="D497" s="34">
        <f>Subsurface_Scenario_Data!B6</f>
        <v/>
      </c>
      <c r="E497" s="34">
        <f>Subsurface_Scenario_Data!A6</f>
        <v/>
      </c>
      <c r="F497" s="34">
        <f>Subsurface_Scenario_Data!D6</f>
        <v/>
      </c>
    </row>
    <row r="498">
      <c r="A498" s="34">
        <f>Subsurface_Scenario_Data!A7</f>
        <v/>
      </c>
      <c r="B498" s="34">
        <f>Subsurface_Scenario_Data!C7</f>
        <v/>
      </c>
      <c r="C498" s="34">
        <f>Subsurface_Scenario_Data!A7</f>
        <v/>
      </c>
      <c r="D498" s="34">
        <f>Subsurface_Scenario_Data!B7</f>
        <v/>
      </c>
      <c r="E498" s="34">
        <f>Subsurface_Scenario_Data!A7</f>
        <v/>
      </c>
      <c r="F498" s="34">
        <f>Subsurface_Scenario_Data!D7</f>
        <v/>
      </c>
    </row>
    <row r="499">
      <c r="A499" s="34">
        <f>Subsurface_Scenario_Data!A8</f>
        <v/>
      </c>
      <c r="B499" s="34">
        <f>Subsurface_Scenario_Data!C8</f>
        <v/>
      </c>
      <c r="C499" s="34">
        <f>Subsurface_Scenario_Data!A8</f>
        <v/>
      </c>
      <c r="D499" s="34">
        <f>Subsurface_Scenario_Data!B8</f>
        <v/>
      </c>
      <c r="E499" s="34">
        <f>Subsurface_Scenario_Data!A8</f>
        <v/>
      </c>
      <c r="F499" s="34">
        <f>Subsurface_Scenario_Data!D8</f>
        <v/>
      </c>
    </row>
    <row r="500">
      <c r="A500" s="34">
        <f>Subsurface_Scenario_Data!A9</f>
        <v/>
      </c>
      <c r="B500" s="34">
        <f>Subsurface_Scenario_Data!C9</f>
        <v/>
      </c>
      <c r="C500" s="34">
        <f>Subsurface_Scenario_Data!A9</f>
        <v/>
      </c>
      <c r="D500" s="34">
        <f>Subsurface_Scenario_Data!B9</f>
        <v/>
      </c>
      <c r="E500" s="34">
        <f>Subsurface_Scenario_Data!A9</f>
        <v/>
      </c>
      <c r="F500" s="34">
        <f>Subsurface_Scenario_Data!D9</f>
        <v/>
      </c>
    </row>
    <row r="501">
      <c r="A501" s="34">
        <f>Subsurface_Scenario_Data!A10</f>
        <v/>
      </c>
      <c r="B501" s="34">
        <f>Subsurface_Scenario_Data!C10</f>
        <v/>
      </c>
      <c r="C501" s="34">
        <f>Subsurface_Scenario_Data!A10</f>
        <v/>
      </c>
      <c r="D501" s="34">
        <f>Subsurface_Scenario_Data!B10</f>
        <v/>
      </c>
      <c r="E501" s="34">
        <f>Subsurface_Scenario_Data!A10</f>
        <v/>
      </c>
      <c r="F501" s="34">
        <f>Subsurface_Scenario_Data!D10</f>
        <v/>
      </c>
    </row>
    <row r="502">
      <c r="A502" s="34">
        <f>Subsurface_Scenario_Data!A11</f>
        <v/>
      </c>
      <c r="B502" s="34">
        <f>Subsurface_Scenario_Data!C11</f>
        <v/>
      </c>
      <c r="C502" s="34">
        <f>Subsurface_Scenario_Data!A11</f>
        <v/>
      </c>
      <c r="D502" s="34">
        <f>Subsurface_Scenario_Data!B11</f>
        <v/>
      </c>
      <c r="E502" s="34">
        <f>Subsurface_Scenario_Data!A11</f>
        <v/>
      </c>
      <c r="F502" s="34">
        <f>Subsurface_Scenario_Data!D11</f>
        <v/>
      </c>
    </row>
    <row r="503">
      <c r="A503" s="34">
        <f>Subsurface_Scenario_Data!A12</f>
        <v/>
      </c>
      <c r="B503" s="34">
        <f>Subsurface_Scenario_Data!C12</f>
        <v/>
      </c>
      <c r="C503" s="34">
        <f>Subsurface_Scenario_Data!A12</f>
        <v/>
      </c>
      <c r="D503" s="34">
        <f>Subsurface_Scenario_Data!B12</f>
        <v/>
      </c>
      <c r="E503" s="34">
        <f>Subsurface_Scenario_Data!A12</f>
        <v/>
      </c>
      <c r="F503" s="34">
        <f>Subsurface_Scenario_Data!D12</f>
        <v/>
      </c>
    </row>
    <row r="504">
      <c r="A504" s="34">
        <f>Subsurface_Scenario_Data!A13</f>
        <v/>
      </c>
      <c r="B504" s="34">
        <f>Subsurface_Scenario_Data!C13</f>
        <v/>
      </c>
      <c r="C504" s="34">
        <f>Subsurface_Scenario_Data!A13</f>
        <v/>
      </c>
      <c r="D504" s="34">
        <f>Subsurface_Scenario_Data!B13</f>
        <v/>
      </c>
      <c r="E504" s="34">
        <f>Subsurface_Scenario_Data!A13</f>
        <v/>
      </c>
      <c r="F504" s="34">
        <f>Subsurface_Scenario_Data!D13</f>
        <v/>
      </c>
    </row>
    <row r="505">
      <c r="A505" s="34">
        <f>Subsurface_Scenario_Data!A14</f>
        <v/>
      </c>
      <c r="B505" s="34">
        <f>Subsurface_Scenario_Data!C14</f>
        <v/>
      </c>
      <c r="C505" s="34">
        <f>Subsurface_Scenario_Data!A14</f>
        <v/>
      </c>
      <c r="D505" s="34">
        <f>Subsurface_Scenario_Data!B14</f>
        <v/>
      </c>
      <c r="E505" s="34">
        <f>Subsurface_Scenario_Data!A14</f>
        <v/>
      </c>
      <c r="F505" s="34">
        <f>Subsurface_Scenario_Data!D14</f>
        <v/>
      </c>
    </row>
    <row r="506">
      <c r="A506" s="34">
        <f>Subsurface_Scenario_Data!A15</f>
        <v/>
      </c>
      <c r="B506" s="34">
        <f>Subsurface_Scenario_Data!C15</f>
        <v/>
      </c>
      <c r="C506" s="34">
        <f>Subsurface_Scenario_Data!A15</f>
        <v/>
      </c>
      <c r="D506" s="34">
        <f>Subsurface_Scenario_Data!B15</f>
        <v/>
      </c>
      <c r="E506" s="34">
        <f>Subsurface_Scenario_Data!A15</f>
        <v/>
      </c>
      <c r="F506" s="34">
        <f>Subsurface_Scenario_Data!D15</f>
        <v/>
      </c>
    </row>
    <row r="507">
      <c r="A507" s="34">
        <f>Subsurface_Scenario_Data!A16</f>
        <v/>
      </c>
      <c r="B507" s="34">
        <f>Subsurface_Scenario_Data!C16</f>
        <v/>
      </c>
      <c r="C507" s="34">
        <f>Subsurface_Scenario_Data!A16</f>
        <v/>
      </c>
      <c r="D507" s="34">
        <f>Subsurface_Scenario_Data!B16</f>
        <v/>
      </c>
      <c r="E507" s="34">
        <f>Subsurface_Scenario_Data!A16</f>
        <v/>
      </c>
      <c r="F507" s="34">
        <f>Subsurface_Scenario_Data!D16</f>
        <v/>
      </c>
    </row>
    <row r="508">
      <c r="A508" s="34">
        <f>Subsurface_Scenario_Data!A17</f>
        <v/>
      </c>
      <c r="B508" s="34">
        <f>Subsurface_Scenario_Data!C17</f>
        <v/>
      </c>
      <c r="C508" s="34">
        <f>Subsurface_Scenario_Data!A17</f>
        <v/>
      </c>
      <c r="D508" s="34">
        <f>Subsurface_Scenario_Data!B17</f>
        <v/>
      </c>
      <c r="E508" s="34">
        <f>Subsurface_Scenario_Data!A17</f>
        <v/>
      </c>
      <c r="F508" s="34">
        <f>Subsurface_Scenario_Data!D17</f>
        <v/>
      </c>
    </row>
    <row r="509">
      <c r="A509" s="34">
        <f>Subsurface_Scenario_Data!A18</f>
        <v/>
      </c>
      <c r="B509" s="34">
        <f>Subsurface_Scenario_Data!C18</f>
        <v/>
      </c>
      <c r="C509" s="34">
        <f>Subsurface_Scenario_Data!A18</f>
        <v/>
      </c>
      <c r="D509" s="34">
        <f>Subsurface_Scenario_Data!B18</f>
        <v/>
      </c>
      <c r="E509" s="34">
        <f>Subsurface_Scenario_Data!A18</f>
        <v/>
      </c>
      <c r="F509" s="34">
        <f>Subsurface_Scenario_Data!D18</f>
        <v/>
      </c>
    </row>
    <row r="510">
      <c r="A510" s="34">
        <f>Subsurface_Scenario_Data!A19</f>
        <v/>
      </c>
      <c r="B510" s="34">
        <f>Subsurface_Scenario_Data!C19</f>
        <v/>
      </c>
      <c r="C510" s="34">
        <f>Subsurface_Scenario_Data!A19</f>
        <v/>
      </c>
      <c r="D510" s="34">
        <f>Subsurface_Scenario_Data!B19</f>
        <v/>
      </c>
      <c r="E510" s="34">
        <f>Subsurface_Scenario_Data!A19</f>
        <v/>
      </c>
      <c r="F510" s="34">
        <f>Subsurface_Scenario_Data!D19</f>
        <v/>
      </c>
    </row>
    <row r="511">
      <c r="A511" s="34">
        <f>Subsurface_Scenario_Data!A20</f>
        <v/>
      </c>
      <c r="B511" s="34">
        <f>Subsurface_Scenario_Data!C20</f>
        <v/>
      </c>
      <c r="C511" s="34">
        <f>Subsurface_Scenario_Data!A20</f>
        <v/>
      </c>
      <c r="D511" s="34">
        <f>Subsurface_Scenario_Data!B20</f>
        <v/>
      </c>
      <c r="E511" s="34">
        <f>Subsurface_Scenario_Data!A20</f>
        <v/>
      </c>
      <c r="F511" s="34">
        <f>Subsurface_Scenario_Data!D20</f>
        <v/>
      </c>
    </row>
    <row r="512">
      <c r="A512" s="34">
        <f>Subsurface_Scenario_Data!A21</f>
        <v/>
      </c>
      <c r="B512" s="34">
        <f>Subsurface_Scenario_Data!C21</f>
        <v/>
      </c>
      <c r="C512" s="34">
        <f>Subsurface_Scenario_Data!A21</f>
        <v/>
      </c>
      <c r="D512" s="34">
        <f>Subsurface_Scenario_Data!B21</f>
        <v/>
      </c>
      <c r="E512" s="34">
        <f>Subsurface_Scenario_Data!A21</f>
        <v/>
      </c>
      <c r="F512" s="34">
        <f>Subsurface_Scenario_Data!D21</f>
        <v/>
      </c>
    </row>
    <row r="513">
      <c r="A513" s="34">
        <f>Subsurface_Scenario_Data!A22</f>
        <v/>
      </c>
      <c r="B513" s="34">
        <f>Subsurface_Scenario_Data!C22</f>
        <v/>
      </c>
      <c r="C513" s="34">
        <f>Subsurface_Scenario_Data!A22</f>
        <v/>
      </c>
      <c r="D513" s="34">
        <f>Subsurface_Scenario_Data!B22</f>
        <v/>
      </c>
      <c r="E513" s="34">
        <f>Subsurface_Scenario_Data!A22</f>
        <v/>
      </c>
      <c r="F513" s="34">
        <f>Subsurface_Scenario_Data!D22</f>
        <v/>
      </c>
    </row>
    <row r="514">
      <c r="A514" s="34">
        <f>Subsurface_Scenario_Data!A23</f>
        <v/>
      </c>
      <c r="B514" s="34">
        <f>Subsurface_Scenario_Data!C23</f>
        <v/>
      </c>
      <c r="C514" s="34">
        <f>Subsurface_Scenario_Data!A23</f>
        <v/>
      </c>
      <c r="D514" s="34">
        <f>Subsurface_Scenario_Data!B23</f>
        <v/>
      </c>
      <c r="E514" s="34">
        <f>Subsurface_Scenario_Data!A23</f>
        <v/>
      </c>
      <c r="F514" s="34">
        <f>Subsurface_Scenario_Data!D23</f>
        <v/>
      </c>
    </row>
    <row r="515">
      <c r="A515" s="34">
        <f>Subsurface_Scenario_Data!A24</f>
        <v/>
      </c>
      <c r="B515" s="34">
        <f>Subsurface_Scenario_Data!C24</f>
        <v/>
      </c>
      <c r="C515" s="34">
        <f>Subsurface_Scenario_Data!A24</f>
        <v/>
      </c>
      <c r="D515" s="34">
        <f>Subsurface_Scenario_Data!B24</f>
        <v/>
      </c>
      <c r="E515" s="34">
        <f>Subsurface_Scenario_Data!A24</f>
        <v/>
      </c>
      <c r="F515" s="34">
        <f>Subsurface_Scenario_Data!D24</f>
        <v/>
      </c>
    </row>
    <row r="516">
      <c r="A516" s="34">
        <f>Subsurface_Scenario_Data!A25</f>
        <v/>
      </c>
      <c r="B516" s="34">
        <f>Subsurface_Scenario_Data!C25</f>
        <v/>
      </c>
      <c r="C516" s="34">
        <f>Subsurface_Scenario_Data!A25</f>
        <v/>
      </c>
      <c r="D516" s="34">
        <f>Subsurface_Scenario_Data!B25</f>
        <v/>
      </c>
      <c r="E516" s="34">
        <f>Subsurface_Scenario_Data!A25</f>
        <v/>
      </c>
      <c r="F516" s="34">
        <f>Subsurface_Scenario_Data!D25</f>
        <v/>
      </c>
    </row>
    <row r="517">
      <c r="A517" s="34">
        <f>Subsurface_Scenario_Data!A26</f>
        <v/>
      </c>
      <c r="B517" s="34">
        <f>Subsurface_Scenario_Data!C26</f>
        <v/>
      </c>
      <c r="C517" s="34">
        <f>Subsurface_Scenario_Data!A26</f>
        <v/>
      </c>
      <c r="D517" s="34">
        <f>Subsurface_Scenario_Data!B26</f>
        <v/>
      </c>
      <c r="E517" s="34">
        <f>Subsurface_Scenario_Data!A26</f>
        <v/>
      </c>
      <c r="F517" s="34">
        <f>Subsurface_Scenario_Data!D26</f>
        <v/>
      </c>
    </row>
    <row r="518">
      <c r="A518" s="34">
        <f>Subsurface_Scenario_Data!A27</f>
        <v/>
      </c>
      <c r="B518" s="34">
        <f>Subsurface_Scenario_Data!C27</f>
        <v/>
      </c>
      <c r="C518" s="34">
        <f>Subsurface_Scenario_Data!A27</f>
        <v/>
      </c>
      <c r="D518" s="34">
        <f>Subsurface_Scenario_Data!B27</f>
        <v/>
      </c>
      <c r="E518" s="34">
        <f>Subsurface_Scenario_Data!A27</f>
        <v/>
      </c>
      <c r="F518" s="34">
        <f>Subsurface_Scenario_Data!D27</f>
        <v/>
      </c>
    </row>
    <row r="519">
      <c r="A519" s="34">
        <f>Subsurface_Scenario_Data!A28</f>
        <v/>
      </c>
      <c r="B519" s="34">
        <f>Subsurface_Scenario_Data!C28</f>
        <v/>
      </c>
      <c r="C519" s="34">
        <f>Subsurface_Scenario_Data!A28</f>
        <v/>
      </c>
      <c r="D519" s="34">
        <f>Subsurface_Scenario_Data!B28</f>
        <v/>
      </c>
      <c r="E519" s="34">
        <f>Subsurface_Scenario_Data!A28</f>
        <v/>
      </c>
      <c r="F519" s="34">
        <f>Subsurface_Scenario_Data!D28</f>
        <v/>
      </c>
    </row>
    <row r="520">
      <c r="A520" s="34">
        <f>Subsurface_Scenario_Data!A29</f>
        <v/>
      </c>
      <c r="B520" s="34">
        <f>Subsurface_Scenario_Data!C29</f>
        <v/>
      </c>
      <c r="C520" s="34">
        <f>Subsurface_Scenario_Data!A29</f>
        <v/>
      </c>
      <c r="D520" s="34">
        <f>Subsurface_Scenario_Data!B29</f>
        <v/>
      </c>
      <c r="E520" s="34">
        <f>Subsurface_Scenario_Data!A29</f>
        <v/>
      </c>
      <c r="F520" s="34">
        <f>Subsurface_Scenario_Data!D29</f>
        <v/>
      </c>
    </row>
    <row r="521">
      <c r="A521" s="34">
        <f>Subsurface_Scenario_Data!A30</f>
        <v/>
      </c>
      <c r="B521" s="34">
        <f>Subsurface_Scenario_Data!C30</f>
        <v/>
      </c>
      <c r="C521" s="34">
        <f>Subsurface_Scenario_Data!A30</f>
        <v/>
      </c>
      <c r="D521" s="34">
        <f>Subsurface_Scenario_Data!B30</f>
        <v/>
      </c>
      <c r="E521" s="34">
        <f>Subsurface_Scenario_Data!A30</f>
        <v/>
      </c>
      <c r="F521" s="34">
        <f>Subsurface_Scenario_Data!D30</f>
        <v/>
      </c>
    </row>
    <row r="522">
      <c r="A522" s="34">
        <f>Subsurface_Scenario_Data!A31</f>
        <v/>
      </c>
      <c r="B522" s="34">
        <f>Subsurface_Scenario_Data!C31</f>
        <v/>
      </c>
      <c r="C522" s="34">
        <f>Subsurface_Scenario_Data!A31</f>
        <v/>
      </c>
      <c r="D522" s="34">
        <f>Subsurface_Scenario_Data!B31</f>
        <v/>
      </c>
      <c r="E522" s="34">
        <f>Subsurface_Scenario_Data!A31</f>
        <v/>
      </c>
      <c r="F522" s="34">
        <f>Subsurface_Scenario_Data!D31</f>
        <v/>
      </c>
    </row>
    <row r="523">
      <c r="A523" s="34">
        <f>Subsurface_Scenario_Data!A32</f>
        <v/>
      </c>
      <c r="B523" s="34">
        <f>Subsurface_Scenario_Data!C32</f>
        <v/>
      </c>
      <c r="C523" s="34">
        <f>Subsurface_Scenario_Data!A32</f>
        <v/>
      </c>
      <c r="D523" s="34">
        <f>Subsurface_Scenario_Data!B32</f>
        <v/>
      </c>
      <c r="E523" s="34">
        <f>Subsurface_Scenario_Data!A32</f>
        <v/>
      </c>
      <c r="F523" s="34">
        <f>Subsurface_Scenario_Data!D32</f>
        <v/>
      </c>
    </row>
    <row r="524">
      <c r="A524" s="34">
        <f>Subsurface_Scenario_Data!A33</f>
        <v/>
      </c>
      <c r="B524" s="34">
        <f>Subsurface_Scenario_Data!C33</f>
        <v/>
      </c>
      <c r="C524" s="34">
        <f>Subsurface_Scenario_Data!A33</f>
        <v/>
      </c>
      <c r="D524" s="34">
        <f>Subsurface_Scenario_Data!B33</f>
        <v/>
      </c>
      <c r="E524" s="34">
        <f>Subsurface_Scenario_Data!A33</f>
        <v/>
      </c>
      <c r="F524" s="34">
        <f>Subsurface_Scenario_Data!D33</f>
        <v/>
      </c>
    </row>
    <row r="525">
      <c r="A525" s="34">
        <f>Subsurface_Scenario_Data!A34</f>
        <v/>
      </c>
      <c r="B525" s="34">
        <f>Subsurface_Scenario_Data!C34</f>
        <v/>
      </c>
      <c r="C525" s="34">
        <f>Subsurface_Scenario_Data!A34</f>
        <v/>
      </c>
      <c r="D525" s="34">
        <f>Subsurface_Scenario_Data!B34</f>
        <v/>
      </c>
      <c r="E525" s="34">
        <f>Subsurface_Scenario_Data!A34</f>
        <v/>
      </c>
      <c r="F525" s="34">
        <f>Subsurface_Scenario_Data!D34</f>
        <v/>
      </c>
    </row>
    <row r="526">
      <c r="A526" s="34">
        <f>Subsurface_Scenario_Data!A35</f>
        <v/>
      </c>
      <c r="B526" s="34">
        <f>Subsurface_Scenario_Data!C35</f>
        <v/>
      </c>
      <c r="C526" s="34">
        <f>Subsurface_Scenario_Data!A35</f>
        <v/>
      </c>
      <c r="D526" s="34">
        <f>Subsurface_Scenario_Data!B35</f>
        <v/>
      </c>
      <c r="E526" s="34">
        <f>Subsurface_Scenario_Data!A35</f>
        <v/>
      </c>
      <c r="F526" s="34">
        <f>Subsurface_Scenario_Data!D35</f>
        <v/>
      </c>
    </row>
    <row r="527">
      <c r="A527" s="34">
        <f>Subsurface_Scenario_Data!A36</f>
        <v/>
      </c>
      <c r="B527" s="34">
        <f>Subsurface_Scenario_Data!C36</f>
        <v/>
      </c>
      <c r="C527" s="34">
        <f>Subsurface_Scenario_Data!A36</f>
        <v/>
      </c>
      <c r="D527" s="34">
        <f>Subsurface_Scenario_Data!B36</f>
        <v/>
      </c>
      <c r="E527" s="34">
        <f>Subsurface_Scenario_Data!A36</f>
        <v/>
      </c>
      <c r="F527" s="34">
        <f>Subsurface_Scenario_Data!D36</f>
        <v/>
      </c>
    </row>
    <row r="528">
      <c r="A528" s="34">
        <f>Subsurface_Scenario_Data!A37</f>
        <v/>
      </c>
      <c r="B528" s="34">
        <f>Subsurface_Scenario_Data!C37</f>
        <v/>
      </c>
      <c r="C528" s="34">
        <f>Subsurface_Scenario_Data!A37</f>
        <v/>
      </c>
      <c r="D528" s="34">
        <f>Subsurface_Scenario_Data!B37</f>
        <v/>
      </c>
      <c r="E528" s="34">
        <f>Subsurface_Scenario_Data!A37</f>
        <v/>
      </c>
      <c r="F528" s="34">
        <f>Subsurface_Scenario_Data!D37</f>
        <v/>
      </c>
    </row>
    <row r="529">
      <c r="A529" s="34">
        <f>Subsurface_Scenario_Data!A38</f>
        <v/>
      </c>
      <c r="B529" s="34">
        <f>Subsurface_Scenario_Data!C38</f>
        <v/>
      </c>
      <c r="C529" s="34">
        <f>Subsurface_Scenario_Data!A38</f>
        <v/>
      </c>
      <c r="D529" s="34">
        <f>Subsurface_Scenario_Data!B38</f>
        <v/>
      </c>
      <c r="E529" s="34">
        <f>Subsurface_Scenario_Data!A38</f>
        <v/>
      </c>
      <c r="F529" s="34">
        <f>Subsurface_Scenario_Data!D38</f>
        <v/>
      </c>
    </row>
    <row r="530">
      <c r="A530" s="34">
        <f>Subsurface_Scenario_Data!A39</f>
        <v/>
      </c>
      <c r="B530" s="34">
        <f>Subsurface_Scenario_Data!C39</f>
        <v/>
      </c>
      <c r="C530" s="34">
        <f>Subsurface_Scenario_Data!A39</f>
        <v/>
      </c>
      <c r="D530" s="34">
        <f>Subsurface_Scenario_Data!B39</f>
        <v/>
      </c>
      <c r="E530" s="34">
        <f>Subsurface_Scenario_Data!A39</f>
        <v/>
      </c>
      <c r="F530" s="34">
        <f>Subsurface_Scenario_Data!D39</f>
        <v/>
      </c>
    </row>
    <row r="531">
      <c r="A531" s="34">
        <f>Subsurface_Scenario_Data!A40</f>
        <v/>
      </c>
      <c r="B531" s="34">
        <f>Subsurface_Scenario_Data!C40</f>
        <v/>
      </c>
      <c r="C531" s="34">
        <f>Subsurface_Scenario_Data!A40</f>
        <v/>
      </c>
      <c r="D531" s="34">
        <f>Subsurface_Scenario_Data!B40</f>
        <v/>
      </c>
      <c r="E531" s="34">
        <f>Subsurface_Scenario_Data!A40</f>
        <v/>
      </c>
      <c r="F531" s="34">
        <f>Subsurface_Scenario_Data!D40</f>
        <v/>
      </c>
    </row>
    <row r="532">
      <c r="A532" s="34">
        <f>Subsurface_Scenario_Data!A41</f>
        <v/>
      </c>
      <c r="B532" s="34">
        <f>Subsurface_Scenario_Data!C41</f>
        <v/>
      </c>
      <c r="C532" s="34">
        <f>Subsurface_Scenario_Data!A41</f>
        <v/>
      </c>
      <c r="D532" s="34">
        <f>Subsurface_Scenario_Data!B41</f>
        <v/>
      </c>
      <c r="E532" s="34">
        <f>Subsurface_Scenario_Data!A41</f>
        <v/>
      </c>
      <c r="F532" s="34">
        <f>Subsurface_Scenario_Data!D41</f>
        <v/>
      </c>
    </row>
    <row r="533">
      <c r="A533" s="34">
        <f>Subsurface_Scenario_Data!A42</f>
        <v/>
      </c>
      <c r="B533" s="34">
        <f>Subsurface_Scenario_Data!C42</f>
        <v/>
      </c>
      <c r="C533" s="34">
        <f>Subsurface_Scenario_Data!A42</f>
        <v/>
      </c>
      <c r="D533" s="34">
        <f>Subsurface_Scenario_Data!B42</f>
        <v/>
      </c>
      <c r="E533" s="34">
        <f>Subsurface_Scenario_Data!A42</f>
        <v/>
      </c>
      <c r="F533" s="34">
        <f>Subsurface_Scenario_Data!D42</f>
        <v/>
      </c>
    </row>
    <row r="534">
      <c r="A534" s="34">
        <f>Subsurface_Scenario_Data!A43</f>
        <v/>
      </c>
      <c r="B534" s="34">
        <f>Subsurface_Scenario_Data!C43</f>
        <v/>
      </c>
      <c r="C534" s="34">
        <f>Subsurface_Scenario_Data!A43</f>
        <v/>
      </c>
      <c r="D534" s="34">
        <f>Subsurface_Scenario_Data!B43</f>
        <v/>
      </c>
      <c r="E534" s="34">
        <f>Subsurface_Scenario_Data!A43</f>
        <v/>
      </c>
      <c r="F534" s="34">
        <f>Subsurface_Scenario_Data!D43</f>
        <v/>
      </c>
    </row>
    <row r="535">
      <c r="A535" s="34">
        <f>Subsurface_Scenario_Data!A44</f>
        <v/>
      </c>
      <c r="B535" s="34">
        <f>Subsurface_Scenario_Data!C44</f>
        <v/>
      </c>
      <c r="C535" s="34">
        <f>Subsurface_Scenario_Data!A44</f>
        <v/>
      </c>
      <c r="D535" s="34">
        <f>Subsurface_Scenario_Data!B44</f>
        <v/>
      </c>
      <c r="E535" s="34">
        <f>Subsurface_Scenario_Data!A44</f>
        <v/>
      </c>
      <c r="F535" s="34">
        <f>Subsurface_Scenario_Data!D44</f>
        <v/>
      </c>
    </row>
    <row r="536">
      <c r="A536" s="34">
        <f>Subsurface_Scenario_Data!A45</f>
        <v/>
      </c>
      <c r="B536" s="34">
        <f>Subsurface_Scenario_Data!C45</f>
        <v/>
      </c>
      <c r="C536" s="34">
        <f>Subsurface_Scenario_Data!A45</f>
        <v/>
      </c>
      <c r="D536" s="34">
        <f>Subsurface_Scenario_Data!B45</f>
        <v/>
      </c>
      <c r="E536" s="34">
        <f>Subsurface_Scenario_Data!A45</f>
        <v/>
      </c>
      <c r="F536" s="34">
        <f>Subsurface_Scenario_Data!D45</f>
        <v/>
      </c>
    </row>
    <row r="537">
      <c r="A537" s="34">
        <f>Subsurface_Scenario_Data!A46</f>
        <v/>
      </c>
      <c r="B537" s="34">
        <f>Subsurface_Scenario_Data!C46</f>
        <v/>
      </c>
      <c r="C537" s="34">
        <f>Subsurface_Scenario_Data!A46</f>
        <v/>
      </c>
      <c r="D537" s="34">
        <f>Subsurface_Scenario_Data!B46</f>
        <v/>
      </c>
      <c r="E537" s="34">
        <f>Subsurface_Scenario_Data!A46</f>
        <v/>
      </c>
      <c r="F537" s="34">
        <f>Subsurface_Scenario_Data!D46</f>
        <v/>
      </c>
    </row>
    <row r="538">
      <c r="A538" s="34">
        <f>Subsurface_Scenario_Data!A47</f>
        <v/>
      </c>
      <c r="B538" s="34">
        <f>Subsurface_Scenario_Data!C47</f>
        <v/>
      </c>
      <c r="C538" s="34">
        <f>Subsurface_Scenario_Data!A47</f>
        <v/>
      </c>
      <c r="D538" s="34">
        <f>Subsurface_Scenario_Data!B47</f>
        <v/>
      </c>
      <c r="E538" s="34">
        <f>Subsurface_Scenario_Data!A47</f>
        <v/>
      </c>
      <c r="F538" s="34">
        <f>Subsurface_Scenario_Data!D47</f>
        <v/>
      </c>
    </row>
    <row r="539">
      <c r="A539" s="34">
        <f>Subsurface_Scenario_Data!A48</f>
        <v/>
      </c>
      <c r="B539" s="34">
        <f>Subsurface_Scenario_Data!C48</f>
        <v/>
      </c>
      <c r="C539" s="34">
        <f>Subsurface_Scenario_Data!A48</f>
        <v/>
      </c>
      <c r="D539" s="34">
        <f>Subsurface_Scenario_Data!B48</f>
        <v/>
      </c>
      <c r="E539" s="34">
        <f>Subsurface_Scenario_Data!A48</f>
        <v/>
      </c>
      <c r="F539" s="34">
        <f>Subsurface_Scenario_Data!D48</f>
        <v/>
      </c>
    </row>
    <row r="540">
      <c r="A540" s="34">
        <f>Subsurface_Scenario_Data!A49</f>
        <v/>
      </c>
      <c r="B540" s="34">
        <f>Subsurface_Scenario_Data!C49</f>
        <v/>
      </c>
      <c r="C540" s="34">
        <f>Subsurface_Scenario_Data!A49</f>
        <v/>
      </c>
      <c r="D540" s="34">
        <f>Subsurface_Scenario_Data!B49</f>
        <v/>
      </c>
      <c r="E540" s="34">
        <f>Subsurface_Scenario_Data!A49</f>
        <v/>
      </c>
      <c r="F540" s="34">
        <f>Subsurface_Scenario_Data!D49</f>
        <v/>
      </c>
    </row>
    <row r="541">
      <c r="A541" s="34">
        <f>Subsurface_Scenario_Data!A50</f>
        <v/>
      </c>
      <c r="B541" s="34">
        <f>Subsurface_Scenario_Data!C50</f>
        <v/>
      </c>
      <c r="C541" s="34">
        <f>Subsurface_Scenario_Data!A50</f>
        <v/>
      </c>
      <c r="D541" s="34">
        <f>Subsurface_Scenario_Data!B50</f>
        <v/>
      </c>
      <c r="E541" s="34">
        <f>Subsurface_Scenario_Data!A50</f>
        <v/>
      </c>
      <c r="F541" s="34">
        <f>Subsurface_Scenario_Data!D50</f>
        <v/>
      </c>
    </row>
    <row r="542">
      <c r="A542" s="34">
        <f>Subsurface_Scenario_Data!A51</f>
        <v/>
      </c>
      <c r="B542" s="34">
        <f>Subsurface_Scenario_Data!C51</f>
        <v/>
      </c>
      <c r="C542" s="34">
        <f>Subsurface_Scenario_Data!A51</f>
        <v/>
      </c>
      <c r="D542" s="34">
        <f>Subsurface_Scenario_Data!B51</f>
        <v/>
      </c>
      <c r="E542" s="34">
        <f>Subsurface_Scenario_Data!A51</f>
        <v/>
      </c>
      <c r="F542" s="34">
        <f>Subsurface_Scenario_Data!D51</f>
        <v/>
      </c>
    </row>
    <row r="543">
      <c r="A543" s="34">
        <f>Subsurface_Scenario_Data!A52</f>
        <v/>
      </c>
      <c r="B543" s="34">
        <f>Subsurface_Scenario_Data!C52</f>
        <v/>
      </c>
      <c r="C543" s="34">
        <f>Subsurface_Scenario_Data!A52</f>
        <v/>
      </c>
      <c r="D543" s="34">
        <f>Subsurface_Scenario_Data!B52</f>
        <v/>
      </c>
      <c r="E543" s="34">
        <f>Subsurface_Scenario_Data!A52</f>
        <v/>
      </c>
      <c r="F543" s="34">
        <f>Subsurface_Scenario_Data!D52</f>
        <v/>
      </c>
    </row>
    <row r="544">
      <c r="A544" s="34">
        <f>Subsurface_Scenario_Data!A53</f>
        <v/>
      </c>
      <c r="B544" s="34">
        <f>Subsurface_Scenario_Data!C53</f>
        <v/>
      </c>
      <c r="C544" s="34">
        <f>Subsurface_Scenario_Data!A53</f>
        <v/>
      </c>
      <c r="D544" s="34">
        <f>Subsurface_Scenario_Data!B53</f>
        <v/>
      </c>
      <c r="E544" s="34">
        <f>Subsurface_Scenario_Data!A53</f>
        <v/>
      </c>
      <c r="F544" s="34">
        <f>Subsurface_Scenario_Data!D53</f>
        <v/>
      </c>
    </row>
    <row r="545">
      <c r="A545" s="34">
        <f>Subsurface_Scenario_Data!A54</f>
        <v/>
      </c>
      <c r="B545" s="34">
        <f>Subsurface_Scenario_Data!C54</f>
        <v/>
      </c>
      <c r="C545" s="34">
        <f>Subsurface_Scenario_Data!A54</f>
        <v/>
      </c>
      <c r="D545" s="34">
        <f>Subsurface_Scenario_Data!B54</f>
        <v/>
      </c>
      <c r="E545" s="34">
        <f>Subsurface_Scenario_Data!A54</f>
        <v/>
      </c>
      <c r="F545" s="34">
        <f>Subsurface_Scenario_Data!D54</f>
        <v/>
      </c>
    </row>
    <row r="546">
      <c r="A546" s="34">
        <f>Subsurface_Scenario_Data!A55</f>
        <v/>
      </c>
      <c r="B546" s="34">
        <f>Subsurface_Scenario_Data!C55</f>
        <v/>
      </c>
      <c r="C546" s="34">
        <f>Subsurface_Scenario_Data!A55</f>
        <v/>
      </c>
      <c r="D546" s="34">
        <f>Subsurface_Scenario_Data!B55</f>
        <v/>
      </c>
      <c r="E546" s="34">
        <f>Subsurface_Scenario_Data!A55</f>
        <v/>
      </c>
      <c r="F546" s="34">
        <f>Subsurface_Scenario_Data!D55</f>
        <v/>
      </c>
    </row>
    <row r="547">
      <c r="A547" s="34">
        <f>Subsurface_Scenario_Data!A56</f>
        <v/>
      </c>
      <c r="B547" s="34">
        <f>Subsurface_Scenario_Data!C56</f>
        <v/>
      </c>
      <c r="C547" s="34">
        <f>Subsurface_Scenario_Data!A56</f>
        <v/>
      </c>
      <c r="D547" s="34">
        <f>Subsurface_Scenario_Data!B56</f>
        <v/>
      </c>
      <c r="E547" s="34">
        <f>Subsurface_Scenario_Data!A56</f>
        <v/>
      </c>
      <c r="F547" s="34">
        <f>Subsurface_Scenario_Data!D56</f>
        <v/>
      </c>
    </row>
    <row r="548">
      <c r="A548" s="34">
        <f>Subsurface_Scenario_Data!A57</f>
        <v/>
      </c>
      <c r="B548" s="34">
        <f>Subsurface_Scenario_Data!C57</f>
        <v/>
      </c>
      <c r="C548" s="34">
        <f>Subsurface_Scenario_Data!A57</f>
        <v/>
      </c>
      <c r="D548" s="34">
        <f>Subsurface_Scenario_Data!B57</f>
        <v/>
      </c>
      <c r="E548" s="34">
        <f>Subsurface_Scenario_Data!A57</f>
        <v/>
      </c>
      <c r="F548" s="34">
        <f>Subsurface_Scenario_Data!D57</f>
        <v/>
      </c>
    </row>
    <row r="549">
      <c r="A549" s="34">
        <f>Subsurface_Scenario_Data!A58</f>
        <v/>
      </c>
      <c r="B549" s="34">
        <f>Subsurface_Scenario_Data!C58</f>
        <v/>
      </c>
      <c r="C549" s="34">
        <f>Subsurface_Scenario_Data!A58</f>
        <v/>
      </c>
      <c r="D549" s="34">
        <f>Subsurface_Scenario_Data!B58</f>
        <v/>
      </c>
      <c r="E549" s="34">
        <f>Subsurface_Scenario_Data!A58</f>
        <v/>
      </c>
      <c r="F549" s="34">
        <f>Subsurface_Scenario_Data!D58</f>
        <v/>
      </c>
    </row>
    <row r="550">
      <c r="A550" s="34">
        <f>Subsurface_Scenario_Data!A59</f>
        <v/>
      </c>
      <c r="B550" s="34">
        <f>Subsurface_Scenario_Data!C59</f>
        <v/>
      </c>
      <c r="C550" s="34">
        <f>Subsurface_Scenario_Data!A59</f>
        <v/>
      </c>
      <c r="D550" s="34">
        <f>Subsurface_Scenario_Data!B59</f>
        <v/>
      </c>
      <c r="E550" s="34">
        <f>Subsurface_Scenario_Data!A59</f>
        <v/>
      </c>
      <c r="F550" s="34">
        <f>Subsurface_Scenario_Data!D59</f>
        <v/>
      </c>
    </row>
    <row r="551">
      <c r="A551" s="34">
        <f>Subsurface_Scenario_Data!A60</f>
        <v/>
      </c>
      <c r="B551" s="34">
        <f>Subsurface_Scenario_Data!C60</f>
        <v/>
      </c>
      <c r="C551" s="34">
        <f>Subsurface_Scenario_Data!A60</f>
        <v/>
      </c>
      <c r="D551" s="34">
        <f>Subsurface_Scenario_Data!B60</f>
        <v/>
      </c>
      <c r="E551" s="34">
        <f>Subsurface_Scenario_Data!A60</f>
        <v/>
      </c>
      <c r="F551" s="34">
        <f>Subsurface_Scenario_Data!D60</f>
        <v/>
      </c>
    </row>
    <row r="552">
      <c r="A552" s="34">
        <f>Subsurface_Scenario_Data!A61</f>
        <v/>
      </c>
      <c r="B552" s="34">
        <f>Subsurface_Scenario_Data!C61</f>
        <v/>
      </c>
      <c r="C552" s="34">
        <f>Subsurface_Scenario_Data!A61</f>
        <v/>
      </c>
      <c r="D552" s="34">
        <f>Subsurface_Scenario_Data!B61</f>
        <v/>
      </c>
      <c r="E552" s="34">
        <f>Subsurface_Scenario_Data!A61</f>
        <v/>
      </c>
      <c r="F552" s="34">
        <f>Subsurface_Scenario_Data!D61</f>
        <v/>
      </c>
    </row>
    <row r="553">
      <c r="A553" s="34">
        <f>Subsurface_Scenario_Data!A62</f>
        <v/>
      </c>
      <c r="B553" s="34">
        <f>Subsurface_Scenario_Data!C62</f>
        <v/>
      </c>
      <c r="C553" s="34">
        <f>Subsurface_Scenario_Data!A62</f>
        <v/>
      </c>
      <c r="D553" s="34">
        <f>Subsurface_Scenario_Data!B62</f>
        <v/>
      </c>
      <c r="E553" s="34">
        <f>Subsurface_Scenario_Data!A62</f>
        <v/>
      </c>
      <c r="F553" s="34">
        <f>Subsurface_Scenario_Data!D62</f>
        <v/>
      </c>
    </row>
    <row r="554">
      <c r="A554" s="34">
        <f>Subsurface_Scenario_Data!A63</f>
        <v/>
      </c>
      <c r="B554" s="34">
        <f>Subsurface_Scenario_Data!C63</f>
        <v/>
      </c>
      <c r="C554" s="34">
        <f>Subsurface_Scenario_Data!A63</f>
        <v/>
      </c>
      <c r="D554" s="34">
        <f>Subsurface_Scenario_Data!B63</f>
        <v/>
      </c>
      <c r="E554" s="34">
        <f>Subsurface_Scenario_Data!A63</f>
        <v/>
      </c>
      <c r="F554" s="34">
        <f>Subsurface_Scenario_Data!D63</f>
        <v/>
      </c>
    </row>
    <row r="555">
      <c r="A555" s="34">
        <f>Subsurface_Scenario_Data!A64</f>
        <v/>
      </c>
      <c r="B555" s="34">
        <f>Subsurface_Scenario_Data!C64</f>
        <v/>
      </c>
      <c r="C555" s="34">
        <f>Subsurface_Scenario_Data!A64</f>
        <v/>
      </c>
      <c r="D555" s="34">
        <f>Subsurface_Scenario_Data!B64</f>
        <v/>
      </c>
      <c r="E555" s="34">
        <f>Subsurface_Scenario_Data!A64</f>
        <v/>
      </c>
      <c r="F555" s="34">
        <f>Subsurface_Scenario_Data!D64</f>
        <v/>
      </c>
    </row>
    <row r="556">
      <c r="A556" s="34">
        <f>Subsurface_Scenario_Data!A65</f>
        <v/>
      </c>
      <c r="B556" s="34">
        <f>Subsurface_Scenario_Data!C65</f>
        <v/>
      </c>
      <c r="C556" s="34">
        <f>Subsurface_Scenario_Data!A65</f>
        <v/>
      </c>
      <c r="D556" s="34">
        <f>Subsurface_Scenario_Data!B65</f>
        <v/>
      </c>
      <c r="E556" s="34">
        <f>Subsurface_Scenario_Data!A65</f>
        <v/>
      </c>
      <c r="F556" s="34">
        <f>Subsurface_Scenario_Data!D65</f>
        <v/>
      </c>
    </row>
    <row r="557">
      <c r="A557" s="34">
        <f>Subsurface_Scenario_Data!A66</f>
        <v/>
      </c>
      <c r="B557" s="34">
        <f>Subsurface_Scenario_Data!C66</f>
        <v/>
      </c>
      <c r="C557" s="34">
        <f>Subsurface_Scenario_Data!A66</f>
        <v/>
      </c>
      <c r="D557" s="34">
        <f>Subsurface_Scenario_Data!B66</f>
        <v/>
      </c>
      <c r="E557" s="34">
        <f>Subsurface_Scenario_Data!A66</f>
        <v/>
      </c>
      <c r="F557" s="34">
        <f>Subsurface_Scenario_Data!D66</f>
        <v/>
      </c>
    </row>
    <row r="558">
      <c r="A558" s="34">
        <f>Subsurface_Scenario_Data!A67</f>
        <v/>
      </c>
      <c r="B558" s="34">
        <f>Subsurface_Scenario_Data!C67</f>
        <v/>
      </c>
      <c r="C558" s="34">
        <f>Subsurface_Scenario_Data!A67</f>
        <v/>
      </c>
      <c r="D558" s="34">
        <f>Subsurface_Scenario_Data!B67</f>
        <v/>
      </c>
      <c r="E558" s="34">
        <f>Subsurface_Scenario_Data!A67</f>
        <v/>
      </c>
      <c r="F558" s="34">
        <f>Subsurface_Scenario_Data!D67</f>
        <v/>
      </c>
    </row>
    <row r="559">
      <c r="A559" s="34">
        <f>Subsurface_Scenario_Data!A68</f>
        <v/>
      </c>
      <c r="B559" s="34">
        <f>Subsurface_Scenario_Data!C68</f>
        <v/>
      </c>
      <c r="C559" s="34">
        <f>Subsurface_Scenario_Data!A68</f>
        <v/>
      </c>
      <c r="D559" s="34">
        <f>Subsurface_Scenario_Data!B68</f>
        <v/>
      </c>
      <c r="E559" s="34">
        <f>Subsurface_Scenario_Data!A68</f>
        <v/>
      </c>
      <c r="F559" s="34">
        <f>Subsurface_Scenario_Data!D68</f>
        <v/>
      </c>
    </row>
    <row r="560">
      <c r="A560" s="34">
        <f>Subsurface_Scenario_Data!A69</f>
        <v/>
      </c>
      <c r="B560" s="34">
        <f>Subsurface_Scenario_Data!C69</f>
        <v/>
      </c>
      <c r="C560" s="34">
        <f>Subsurface_Scenario_Data!A69</f>
        <v/>
      </c>
      <c r="D560" s="34">
        <f>Subsurface_Scenario_Data!B69</f>
        <v/>
      </c>
      <c r="E560" s="34">
        <f>Subsurface_Scenario_Data!A69</f>
        <v/>
      </c>
      <c r="F560" s="34">
        <f>Subsurface_Scenario_Data!D69</f>
        <v/>
      </c>
    </row>
    <row r="561">
      <c r="A561" s="34">
        <f>Subsurface_Scenario_Data!A70</f>
        <v/>
      </c>
      <c r="B561" s="34">
        <f>Subsurface_Scenario_Data!C70</f>
        <v/>
      </c>
      <c r="C561" s="34">
        <f>Subsurface_Scenario_Data!A70</f>
        <v/>
      </c>
      <c r="D561" s="34">
        <f>Subsurface_Scenario_Data!B70</f>
        <v/>
      </c>
      <c r="E561" s="34">
        <f>Subsurface_Scenario_Data!A70</f>
        <v/>
      </c>
      <c r="F561" s="34">
        <f>Subsurface_Scenario_Data!D70</f>
        <v/>
      </c>
    </row>
    <row r="562">
      <c r="A562" s="34">
        <f>Subsurface_Scenario_Data!A71</f>
        <v/>
      </c>
      <c r="B562" s="34">
        <f>Subsurface_Scenario_Data!C71</f>
        <v/>
      </c>
      <c r="C562" s="34">
        <f>Subsurface_Scenario_Data!A71</f>
        <v/>
      </c>
      <c r="D562" s="34">
        <f>Subsurface_Scenario_Data!B71</f>
        <v/>
      </c>
      <c r="E562" s="34">
        <f>Subsurface_Scenario_Data!A71</f>
        <v/>
      </c>
      <c r="F562" s="34">
        <f>Subsurface_Scenario_Data!D71</f>
        <v/>
      </c>
    </row>
    <row r="563">
      <c r="A563" s="34">
        <f>Subsurface_Scenario_Data!A72</f>
        <v/>
      </c>
      <c r="B563" s="34">
        <f>Subsurface_Scenario_Data!C72</f>
        <v/>
      </c>
      <c r="C563" s="34">
        <f>Subsurface_Scenario_Data!A72</f>
        <v/>
      </c>
      <c r="D563" s="34">
        <f>Subsurface_Scenario_Data!B72</f>
        <v/>
      </c>
      <c r="E563" s="34">
        <f>Subsurface_Scenario_Data!A72</f>
        <v/>
      </c>
      <c r="F563" s="34">
        <f>Subsurface_Scenario_Data!D72</f>
        <v/>
      </c>
    </row>
    <row r="564">
      <c r="A564" s="34">
        <f>Subsurface_Scenario_Data!A73</f>
        <v/>
      </c>
      <c r="B564" s="34">
        <f>Subsurface_Scenario_Data!C73</f>
        <v/>
      </c>
      <c r="C564" s="34">
        <f>Subsurface_Scenario_Data!A73</f>
        <v/>
      </c>
      <c r="D564" s="34">
        <f>Subsurface_Scenario_Data!B73</f>
        <v/>
      </c>
      <c r="E564" s="34">
        <f>Subsurface_Scenario_Data!A73</f>
        <v/>
      </c>
      <c r="F564" s="34">
        <f>Subsurface_Scenario_Data!D73</f>
        <v/>
      </c>
    </row>
    <row r="565">
      <c r="A565" s="34">
        <f>Subsurface_Scenario_Data!A74</f>
        <v/>
      </c>
      <c r="B565" s="34">
        <f>Subsurface_Scenario_Data!C74</f>
        <v/>
      </c>
      <c r="C565" s="34">
        <f>Subsurface_Scenario_Data!A74</f>
        <v/>
      </c>
      <c r="D565" s="34">
        <f>Subsurface_Scenario_Data!B74</f>
        <v/>
      </c>
      <c r="E565" s="34">
        <f>Subsurface_Scenario_Data!A74</f>
        <v/>
      </c>
      <c r="F565" s="34">
        <f>Subsurface_Scenario_Data!D74</f>
        <v/>
      </c>
    </row>
    <row r="566">
      <c r="A566" s="34">
        <f>Subsurface_Scenario_Data!A75</f>
        <v/>
      </c>
      <c r="B566" s="34">
        <f>Subsurface_Scenario_Data!C75</f>
        <v/>
      </c>
      <c r="C566" s="34">
        <f>Subsurface_Scenario_Data!A75</f>
        <v/>
      </c>
      <c r="D566" s="34">
        <f>Subsurface_Scenario_Data!B75</f>
        <v/>
      </c>
      <c r="E566" s="34">
        <f>Subsurface_Scenario_Data!A75</f>
        <v/>
      </c>
      <c r="F566" s="34">
        <f>Subsurface_Scenario_Data!D75</f>
        <v/>
      </c>
    </row>
    <row r="567">
      <c r="A567" s="34">
        <f>Subsurface_Scenario_Data!A76</f>
        <v/>
      </c>
      <c r="B567" s="34">
        <f>Subsurface_Scenario_Data!C76</f>
        <v/>
      </c>
      <c r="C567" s="34">
        <f>Subsurface_Scenario_Data!A76</f>
        <v/>
      </c>
      <c r="D567" s="34">
        <f>Subsurface_Scenario_Data!B76</f>
        <v/>
      </c>
      <c r="E567" s="34">
        <f>Subsurface_Scenario_Data!A76</f>
        <v/>
      </c>
      <c r="F567" s="34">
        <f>Subsurface_Scenario_Data!D76</f>
        <v/>
      </c>
    </row>
    <row r="568">
      <c r="A568" s="34">
        <f>Subsurface_Scenario_Data!A77</f>
        <v/>
      </c>
      <c r="B568" s="34">
        <f>Subsurface_Scenario_Data!C77</f>
        <v/>
      </c>
      <c r="C568" s="34">
        <f>Subsurface_Scenario_Data!A77</f>
        <v/>
      </c>
      <c r="D568" s="34">
        <f>Subsurface_Scenario_Data!B77</f>
        <v/>
      </c>
      <c r="E568" s="34">
        <f>Subsurface_Scenario_Data!A77</f>
        <v/>
      </c>
      <c r="F568" s="34">
        <f>Subsurface_Scenario_Data!D77</f>
        <v/>
      </c>
    </row>
    <row r="569">
      <c r="A569" s="34">
        <f>Subsurface_Scenario_Data!A78</f>
        <v/>
      </c>
      <c r="B569" s="34">
        <f>Subsurface_Scenario_Data!C78</f>
        <v/>
      </c>
      <c r="C569" s="34">
        <f>Subsurface_Scenario_Data!A78</f>
        <v/>
      </c>
      <c r="D569" s="34">
        <f>Subsurface_Scenario_Data!B78</f>
        <v/>
      </c>
      <c r="E569" s="34">
        <f>Subsurface_Scenario_Data!A78</f>
        <v/>
      </c>
      <c r="F569" s="34">
        <f>Subsurface_Scenario_Data!D78</f>
        <v/>
      </c>
    </row>
    <row r="570">
      <c r="A570" s="34">
        <f>Subsurface_Scenario_Data!A79</f>
        <v/>
      </c>
      <c r="B570" s="34">
        <f>Subsurface_Scenario_Data!C79</f>
        <v/>
      </c>
      <c r="C570" s="34">
        <f>Subsurface_Scenario_Data!A79</f>
        <v/>
      </c>
      <c r="D570" s="34">
        <f>Subsurface_Scenario_Data!B79</f>
        <v/>
      </c>
      <c r="E570" s="34">
        <f>Subsurface_Scenario_Data!A79</f>
        <v/>
      </c>
      <c r="F570" s="34">
        <f>Subsurface_Scenario_Data!D79</f>
        <v/>
      </c>
    </row>
    <row r="571">
      <c r="A571" s="34">
        <f>Subsurface_Scenario_Data!A80</f>
        <v/>
      </c>
      <c r="B571" s="34">
        <f>Subsurface_Scenario_Data!C80</f>
        <v/>
      </c>
      <c r="C571" s="34">
        <f>Subsurface_Scenario_Data!A80</f>
        <v/>
      </c>
      <c r="D571" s="34">
        <f>Subsurface_Scenario_Data!B80</f>
        <v/>
      </c>
      <c r="E571" s="34">
        <f>Subsurface_Scenario_Data!A80</f>
        <v/>
      </c>
      <c r="F571" s="34">
        <f>Subsurface_Scenario_Data!D80</f>
        <v/>
      </c>
    </row>
    <row r="572">
      <c r="A572" s="34">
        <f>Subsurface_Scenario_Data!A81</f>
        <v/>
      </c>
      <c r="B572" s="34">
        <f>Subsurface_Scenario_Data!C81</f>
        <v/>
      </c>
      <c r="C572" s="34">
        <f>Subsurface_Scenario_Data!A81</f>
        <v/>
      </c>
      <c r="D572" s="34">
        <f>Subsurface_Scenario_Data!B81</f>
        <v/>
      </c>
      <c r="E572" s="34">
        <f>Subsurface_Scenario_Data!A81</f>
        <v/>
      </c>
      <c r="F572" s="34">
        <f>Subsurface_Scenario_Data!D81</f>
        <v/>
      </c>
    </row>
    <row r="573">
      <c r="A573" s="34">
        <f>Subsurface_Scenario_Data!A82</f>
        <v/>
      </c>
      <c r="B573" s="34">
        <f>Subsurface_Scenario_Data!C82</f>
        <v/>
      </c>
      <c r="C573" s="34">
        <f>Subsurface_Scenario_Data!A82</f>
        <v/>
      </c>
      <c r="D573" s="34">
        <f>Subsurface_Scenario_Data!B82</f>
        <v/>
      </c>
      <c r="E573" s="34">
        <f>Subsurface_Scenario_Data!A82</f>
        <v/>
      </c>
      <c r="F573" s="34">
        <f>Subsurface_Scenario_Data!D82</f>
        <v/>
      </c>
    </row>
    <row r="574">
      <c r="A574" s="34">
        <f>Subsurface_Scenario_Data!A83</f>
        <v/>
      </c>
      <c r="B574" s="34">
        <f>Subsurface_Scenario_Data!C83</f>
        <v/>
      </c>
      <c r="C574" s="34">
        <f>Subsurface_Scenario_Data!A83</f>
        <v/>
      </c>
      <c r="D574" s="34">
        <f>Subsurface_Scenario_Data!B83</f>
        <v/>
      </c>
      <c r="E574" s="34">
        <f>Subsurface_Scenario_Data!A83</f>
        <v/>
      </c>
      <c r="F574" s="34">
        <f>Subsurface_Scenario_Data!D83</f>
        <v/>
      </c>
    </row>
    <row r="575">
      <c r="A575" s="34">
        <f>Subsurface_Scenario_Data!A84</f>
        <v/>
      </c>
      <c r="B575" s="34">
        <f>Subsurface_Scenario_Data!C84</f>
        <v/>
      </c>
      <c r="C575" s="34">
        <f>Subsurface_Scenario_Data!A84</f>
        <v/>
      </c>
      <c r="D575" s="34">
        <f>Subsurface_Scenario_Data!B84</f>
        <v/>
      </c>
      <c r="E575" s="34">
        <f>Subsurface_Scenario_Data!A84</f>
        <v/>
      </c>
      <c r="F575" s="34">
        <f>Subsurface_Scenario_Data!D84</f>
        <v/>
      </c>
    </row>
    <row r="576">
      <c r="A576" s="34">
        <f>Subsurface_Scenario_Data!A85</f>
        <v/>
      </c>
      <c r="B576" s="34">
        <f>Subsurface_Scenario_Data!C85</f>
        <v/>
      </c>
      <c r="C576" s="34">
        <f>Subsurface_Scenario_Data!A85</f>
        <v/>
      </c>
      <c r="D576" s="34">
        <f>Subsurface_Scenario_Data!B85</f>
        <v/>
      </c>
      <c r="E576" s="34">
        <f>Subsurface_Scenario_Data!A85</f>
        <v/>
      </c>
      <c r="F576" s="34">
        <f>Subsurface_Scenario_Data!D85</f>
        <v/>
      </c>
    </row>
    <row r="577">
      <c r="A577" s="34">
        <f>Subsurface_Scenario_Data!A86</f>
        <v/>
      </c>
      <c r="B577" s="34">
        <f>Subsurface_Scenario_Data!C86</f>
        <v/>
      </c>
      <c r="C577" s="34">
        <f>Subsurface_Scenario_Data!A86</f>
        <v/>
      </c>
      <c r="D577" s="34">
        <f>Subsurface_Scenario_Data!B86</f>
        <v/>
      </c>
      <c r="E577" s="34">
        <f>Subsurface_Scenario_Data!A86</f>
        <v/>
      </c>
      <c r="F577" s="34">
        <f>Subsurface_Scenario_Data!D86</f>
        <v/>
      </c>
    </row>
    <row r="578">
      <c r="A578" s="34">
        <f>Subsurface_Scenario_Data!A87</f>
        <v/>
      </c>
      <c r="B578" s="34">
        <f>Subsurface_Scenario_Data!C87</f>
        <v/>
      </c>
      <c r="C578" s="34">
        <f>Subsurface_Scenario_Data!A87</f>
        <v/>
      </c>
      <c r="D578" s="34">
        <f>Subsurface_Scenario_Data!B87</f>
        <v/>
      </c>
      <c r="E578" s="34">
        <f>Subsurface_Scenario_Data!A87</f>
        <v/>
      </c>
      <c r="F578" s="34">
        <f>Subsurface_Scenario_Data!D87</f>
        <v/>
      </c>
    </row>
    <row r="579">
      <c r="A579" s="34">
        <f>Subsurface_Scenario_Data!A88</f>
        <v/>
      </c>
      <c r="B579" s="34">
        <f>Subsurface_Scenario_Data!C88</f>
        <v/>
      </c>
      <c r="C579" s="34">
        <f>Subsurface_Scenario_Data!A88</f>
        <v/>
      </c>
      <c r="D579" s="34">
        <f>Subsurface_Scenario_Data!B88</f>
        <v/>
      </c>
      <c r="E579" s="34">
        <f>Subsurface_Scenario_Data!A88</f>
        <v/>
      </c>
      <c r="F579" s="34">
        <f>Subsurface_Scenario_Data!D88</f>
        <v/>
      </c>
    </row>
    <row r="580">
      <c r="A580" s="34">
        <f>Subsurface_Scenario_Data!A89</f>
        <v/>
      </c>
      <c r="B580" s="34">
        <f>Subsurface_Scenario_Data!C89</f>
        <v/>
      </c>
      <c r="C580" s="34">
        <f>Subsurface_Scenario_Data!A89</f>
        <v/>
      </c>
      <c r="D580" s="34">
        <f>Subsurface_Scenario_Data!B89</f>
        <v/>
      </c>
      <c r="E580" s="34">
        <f>Subsurface_Scenario_Data!A89</f>
        <v/>
      </c>
      <c r="F580" s="34">
        <f>Subsurface_Scenario_Data!D89</f>
        <v/>
      </c>
    </row>
    <row r="581">
      <c r="A581" s="34">
        <f>Subsurface_Scenario_Data!A90</f>
        <v/>
      </c>
      <c r="B581" s="34">
        <f>Subsurface_Scenario_Data!C90</f>
        <v/>
      </c>
      <c r="C581" s="34">
        <f>Subsurface_Scenario_Data!A90</f>
        <v/>
      </c>
      <c r="D581" s="34">
        <f>Subsurface_Scenario_Data!B90</f>
        <v/>
      </c>
      <c r="E581" s="34">
        <f>Subsurface_Scenario_Data!A90</f>
        <v/>
      </c>
      <c r="F581" s="34">
        <f>Subsurface_Scenario_Data!D90</f>
        <v/>
      </c>
    </row>
    <row r="582">
      <c r="A582" s="34">
        <f>Subsurface_Scenario_Data!A91</f>
        <v/>
      </c>
      <c r="B582" s="34">
        <f>Subsurface_Scenario_Data!C91</f>
        <v/>
      </c>
      <c r="C582" s="34">
        <f>Subsurface_Scenario_Data!A91</f>
        <v/>
      </c>
      <c r="D582" s="34">
        <f>Subsurface_Scenario_Data!B91</f>
        <v/>
      </c>
      <c r="E582" s="34">
        <f>Subsurface_Scenario_Data!A91</f>
        <v/>
      </c>
      <c r="F582" s="34">
        <f>Subsurface_Scenario_Data!D91</f>
        <v/>
      </c>
    </row>
    <row r="583">
      <c r="A583" s="34">
        <f>Subsurface_Scenario_Data!A92</f>
        <v/>
      </c>
      <c r="B583" s="34">
        <f>Subsurface_Scenario_Data!C92</f>
        <v/>
      </c>
      <c r="C583" s="34">
        <f>Subsurface_Scenario_Data!A92</f>
        <v/>
      </c>
      <c r="D583" s="34">
        <f>Subsurface_Scenario_Data!B92</f>
        <v/>
      </c>
      <c r="E583" s="34">
        <f>Subsurface_Scenario_Data!A92</f>
        <v/>
      </c>
      <c r="F583" s="34">
        <f>Subsurface_Scenario_Data!D92</f>
        <v/>
      </c>
    </row>
    <row r="584">
      <c r="A584" s="34">
        <f>Subsurface_Scenario_Data!A93</f>
        <v/>
      </c>
      <c r="B584" s="34">
        <f>Subsurface_Scenario_Data!C93</f>
        <v/>
      </c>
      <c r="C584" s="34">
        <f>Subsurface_Scenario_Data!A93</f>
        <v/>
      </c>
      <c r="D584" s="34">
        <f>Subsurface_Scenario_Data!B93</f>
        <v/>
      </c>
      <c r="E584" s="34">
        <f>Subsurface_Scenario_Data!A93</f>
        <v/>
      </c>
      <c r="F584" s="34">
        <f>Subsurface_Scenario_Data!D93</f>
        <v/>
      </c>
    </row>
    <row r="585">
      <c r="A585" s="34">
        <f>Subsurface_Scenario_Data!A94</f>
        <v/>
      </c>
      <c r="B585" s="34">
        <f>Subsurface_Scenario_Data!C94</f>
        <v/>
      </c>
      <c r="C585" s="34">
        <f>Subsurface_Scenario_Data!A94</f>
        <v/>
      </c>
      <c r="D585" s="34">
        <f>Subsurface_Scenario_Data!B94</f>
        <v/>
      </c>
      <c r="E585" s="34">
        <f>Subsurface_Scenario_Data!A94</f>
        <v/>
      </c>
      <c r="F585" s="34">
        <f>Subsurface_Scenario_Data!D94</f>
        <v/>
      </c>
    </row>
    <row r="586">
      <c r="A586" s="34">
        <f>Subsurface_Scenario_Data!A95</f>
        <v/>
      </c>
      <c r="B586" s="34">
        <f>Subsurface_Scenario_Data!C95</f>
        <v/>
      </c>
      <c r="C586" s="34">
        <f>Subsurface_Scenario_Data!A95</f>
        <v/>
      </c>
      <c r="D586" s="34">
        <f>Subsurface_Scenario_Data!B95</f>
        <v/>
      </c>
      <c r="E586" s="34">
        <f>Subsurface_Scenario_Data!A95</f>
        <v/>
      </c>
      <c r="F586" s="34">
        <f>Subsurface_Scenario_Data!D95</f>
        <v/>
      </c>
    </row>
    <row r="587">
      <c r="A587" s="34">
        <f>Subsurface_Scenario_Data!A96</f>
        <v/>
      </c>
      <c r="B587" s="34">
        <f>Subsurface_Scenario_Data!C96</f>
        <v/>
      </c>
      <c r="C587" s="34">
        <f>Subsurface_Scenario_Data!A96</f>
        <v/>
      </c>
      <c r="D587" s="34">
        <f>Subsurface_Scenario_Data!B96</f>
        <v/>
      </c>
      <c r="E587" s="34">
        <f>Subsurface_Scenario_Data!A96</f>
        <v/>
      </c>
      <c r="F587" s="34">
        <f>Subsurface_Scenario_Data!D96</f>
        <v/>
      </c>
    </row>
    <row r="588">
      <c r="A588" s="34">
        <f>Subsurface_Scenario_Data!A97</f>
        <v/>
      </c>
      <c r="B588" s="34">
        <f>Subsurface_Scenario_Data!C97</f>
        <v/>
      </c>
      <c r="C588" s="34">
        <f>Subsurface_Scenario_Data!A97</f>
        <v/>
      </c>
      <c r="D588" s="34">
        <f>Subsurface_Scenario_Data!B97</f>
        <v/>
      </c>
      <c r="E588" s="34">
        <f>Subsurface_Scenario_Data!A97</f>
        <v/>
      </c>
      <c r="F588" s="34">
        <f>Subsurface_Scenario_Data!D97</f>
        <v/>
      </c>
    </row>
    <row r="589">
      <c r="A589" s="34">
        <f>Subsurface_Scenario_Data!A98</f>
        <v/>
      </c>
      <c r="B589" s="34">
        <f>Subsurface_Scenario_Data!C98</f>
        <v/>
      </c>
      <c r="C589" s="34">
        <f>Subsurface_Scenario_Data!A98</f>
        <v/>
      </c>
      <c r="D589" s="34">
        <f>Subsurface_Scenario_Data!B98</f>
        <v/>
      </c>
      <c r="E589" s="34">
        <f>Subsurface_Scenario_Data!A98</f>
        <v/>
      </c>
      <c r="F589" s="34">
        <f>Subsurface_Scenario_Data!D98</f>
        <v/>
      </c>
    </row>
    <row r="590">
      <c r="A590" s="34">
        <f>Subsurface_Scenario_Data!A99</f>
        <v/>
      </c>
      <c r="B590" s="34">
        <f>Subsurface_Scenario_Data!C99</f>
        <v/>
      </c>
      <c r="C590" s="34">
        <f>Subsurface_Scenario_Data!A99</f>
        <v/>
      </c>
      <c r="D590" s="34">
        <f>Subsurface_Scenario_Data!B99</f>
        <v/>
      </c>
      <c r="E590" s="34">
        <f>Subsurface_Scenario_Data!A99</f>
        <v/>
      </c>
      <c r="F590" s="34">
        <f>Subsurface_Scenario_Data!D99</f>
        <v/>
      </c>
    </row>
    <row r="591">
      <c r="A591" s="34">
        <f>Subsurface_Scenario_Data!A100</f>
        <v/>
      </c>
      <c r="B591" s="34">
        <f>Subsurface_Scenario_Data!C100</f>
        <v/>
      </c>
      <c r="C591" s="34">
        <f>Subsurface_Scenario_Data!A100</f>
        <v/>
      </c>
      <c r="D591" s="34">
        <f>Subsurface_Scenario_Data!B100</f>
        <v/>
      </c>
      <c r="E591" s="34">
        <f>Subsurface_Scenario_Data!A100</f>
        <v/>
      </c>
      <c r="F591" s="34">
        <f>Subsurface_Scenario_Data!D100</f>
        <v/>
      </c>
    </row>
    <row r="592">
      <c r="A592" s="34">
        <f>Subsurface_Scenario_Data!A101</f>
        <v/>
      </c>
      <c r="B592" s="34">
        <f>Subsurface_Scenario_Data!C101</f>
        <v/>
      </c>
      <c r="C592" s="34">
        <f>Subsurface_Scenario_Data!A101</f>
        <v/>
      </c>
      <c r="D592" s="34">
        <f>Subsurface_Scenario_Data!B101</f>
        <v/>
      </c>
      <c r="E592" s="34">
        <f>Subsurface_Scenario_Data!A101</f>
        <v/>
      </c>
      <c r="F592" s="34">
        <f>Subsurface_Scenario_Data!D101</f>
        <v/>
      </c>
    </row>
    <row r="593">
      <c r="A593" s="34">
        <f>Subsurface_Scenario_Data!A102</f>
        <v/>
      </c>
      <c r="B593" s="34">
        <f>Subsurface_Scenario_Data!C102</f>
        <v/>
      </c>
      <c r="C593" s="34">
        <f>Subsurface_Scenario_Data!A102</f>
        <v/>
      </c>
      <c r="D593" s="34">
        <f>Subsurface_Scenario_Data!B102</f>
        <v/>
      </c>
      <c r="E593" s="34">
        <f>Subsurface_Scenario_Data!A102</f>
        <v/>
      </c>
      <c r="F593" s="34">
        <f>Subsurface_Scenario_Data!D102</f>
        <v/>
      </c>
    </row>
    <row r="594">
      <c r="A594" s="34">
        <f>Subsurface_Scenario_Data!A103</f>
        <v/>
      </c>
      <c r="B594" s="34">
        <f>Subsurface_Scenario_Data!C103</f>
        <v/>
      </c>
      <c r="C594" s="34">
        <f>Subsurface_Scenario_Data!A103</f>
        <v/>
      </c>
      <c r="D594" s="34">
        <f>Subsurface_Scenario_Data!B103</f>
        <v/>
      </c>
      <c r="E594" s="34">
        <f>Subsurface_Scenario_Data!A103</f>
        <v/>
      </c>
      <c r="F594" s="34">
        <f>Subsurface_Scenario_Data!D103</f>
        <v/>
      </c>
    </row>
    <row r="595">
      <c r="A595" s="34">
        <f>Subsurface_Scenario_Data!A104</f>
        <v/>
      </c>
      <c r="B595" s="34">
        <f>Subsurface_Scenario_Data!C104</f>
        <v/>
      </c>
      <c r="C595" s="34">
        <f>Subsurface_Scenario_Data!A104</f>
        <v/>
      </c>
      <c r="D595" s="34">
        <f>Subsurface_Scenario_Data!B104</f>
        <v/>
      </c>
      <c r="E595" s="34">
        <f>Subsurface_Scenario_Data!A104</f>
        <v/>
      </c>
      <c r="F595" s="34">
        <f>Subsurface_Scenario_Data!D104</f>
        <v/>
      </c>
    </row>
    <row r="596">
      <c r="A596" s="34">
        <f>Subsurface_Scenario_Data!A105</f>
        <v/>
      </c>
      <c r="B596" s="34">
        <f>Subsurface_Scenario_Data!C105</f>
        <v/>
      </c>
      <c r="C596" s="34">
        <f>Subsurface_Scenario_Data!A105</f>
        <v/>
      </c>
      <c r="D596" s="34">
        <f>Subsurface_Scenario_Data!B105</f>
        <v/>
      </c>
      <c r="E596" s="34">
        <f>Subsurface_Scenario_Data!A105</f>
        <v/>
      </c>
      <c r="F596" s="34">
        <f>Subsurface_Scenario_Data!D105</f>
        <v/>
      </c>
    </row>
    <row r="597">
      <c r="A597" s="34">
        <f>Subsurface_Scenario_Data!A106</f>
        <v/>
      </c>
      <c r="B597" s="34">
        <f>Subsurface_Scenario_Data!C106</f>
        <v/>
      </c>
      <c r="C597" s="34">
        <f>Subsurface_Scenario_Data!A106</f>
        <v/>
      </c>
      <c r="D597" s="34">
        <f>Subsurface_Scenario_Data!B106</f>
        <v/>
      </c>
      <c r="E597" s="34">
        <f>Subsurface_Scenario_Data!A106</f>
        <v/>
      </c>
      <c r="F597" s="34">
        <f>Subsurface_Scenario_Data!D106</f>
        <v/>
      </c>
    </row>
    <row r="598">
      <c r="A598" s="34">
        <f>Subsurface_Scenario_Data!A107</f>
        <v/>
      </c>
      <c r="B598" s="34">
        <f>Subsurface_Scenario_Data!C107</f>
        <v/>
      </c>
      <c r="C598" s="34">
        <f>Subsurface_Scenario_Data!A107</f>
        <v/>
      </c>
      <c r="D598" s="34">
        <f>Subsurface_Scenario_Data!B107</f>
        <v/>
      </c>
      <c r="E598" s="34">
        <f>Subsurface_Scenario_Data!A107</f>
        <v/>
      </c>
      <c r="F598" s="34">
        <f>Subsurface_Scenario_Data!D107</f>
        <v/>
      </c>
    </row>
    <row r="599">
      <c r="A599" s="34">
        <f>Subsurface_Scenario_Data!A108</f>
        <v/>
      </c>
      <c r="B599" s="34">
        <f>Subsurface_Scenario_Data!C108</f>
        <v/>
      </c>
      <c r="C599" s="34">
        <f>Subsurface_Scenario_Data!A108</f>
        <v/>
      </c>
      <c r="D599" s="34">
        <f>Subsurface_Scenario_Data!B108</f>
        <v/>
      </c>
      <c r="E599" s="34">
        <f>Subsurface_Scenario_Data!A108</f>
        <v/>
      </c>
      <c r="F599" s="34">
        <f>Subsurface_Scenario_Data!D108</f>
        <v/>
      </c>
    </row>
    <row r="600">
      <c r="A600" s="34">
        <f>Subsurface_Scenario_Data!A109</f>
        <v/>
      </c>
      <c r="B600" s="34">
        <f>Subsurface_Scenario_Data!C109</f>
        <v/>
      </c>
      <c r="C600" s="34">
        <f>Subsurface_Scenario_Data!A109</f>
        <v/>
      </c>
      <c r="D600" s="34">
        <f>Subsurface_Scenario_Data!B109</f>
        <v/>
      </c>
      <c r="E600" s="34">
        <f>Subsurface_Scenario_Data!A109</f>
        <v/>
      </c>
      <c r="F600" s="34">
        <f>Subsurface_Scenario_Data!D109</f>
        <v/>
      </c>
    </row>
    <row r="601">
      <c r="A601" s="34">
        <f>Subsurface_Scenario_Data!A110</f>
        <v/>
      </c>
      <c r="B601" s="34">
        <f>Subsurface_Scenario_Data!C110</f>
        <v/>
      </c>
      <c r="C601" s="34">
        <f>Subsurface_Scenario_Data!A110</f>
        <v/>
      </c>
      <c r="D601" s="34">
        <f>Subsurface_Scenario_Data!B110</f>
        <v/>
      </c>
      <c r="E601" s="34">
        <f>Subsurface_Scenario_Data!A110</f>
        <v/>
      </c>
      <c r="F601" s="34">
        <f>Subsurface_Scenario_Data!D110</f>
        <v/>
      </c>
    </row>
    <row r="602">
      <c r="A602" s="34">
        <f>Subsurface_Scenario_Data!A111</f>
        <v/>
      </c>
      <c r="B602" s="34">
        <f>Subsurface_Scenario_Data!C111</f>
        <v/>
      </c>
      <c r="C602" s="34">
        <f>Subsurface_Scenario_Data!A111</f>
        <v/>
      </c>
      <c r="D602" s="34">
        <f>Subsurface_Scenario_Data!B111</f>
        <v/>
      </c>
      <c r="E602" s="34">
        <f>Subsurface_Scenario_Data!A111</f>
        <v/>
      </c>
      <c r="F602" s="34">
        <f>Subsurface_Scenario_Data!D111</f>
        <v/>
      </c>
    </row>
    <row r="603">
      <c r="A603" s="34">
        <f>Subsurface_Scenario_Data!A112</f>
        <v/>
      </c>
      <c r="B603" s="34">
        <f>Subsurface_Scenario_Data!C112</f>
        <v/>
      </c>
      <c r="C603" s="34">
        <f>Subsurface_Scenario_Data!A112</f>
        <v/>
      </c>
      <c r="D603" s="34">
        <f>Subsurface_Scenario_Data!B112</f>
        <v/>
      </c>
      <c r="E603" s="34">
        <f>Subsurface_Scenario_Data!A112</f>
        <v/>
      </c>
      <c r="F603" s="34">
        <f>Subsurface_Scenario_Data!D112</f>
        <v/>
      </c>
    </row>
    <row r="604">
      <c r="A604" s="34">
        <f>Subsurface_Scenario_Data!A113</f>
        <v/>
      </c>
      <c r="B604" s="34">
        <f>Subsurface_Scenario_Data!C113</f>
        <v/>
      </c>
      <c r="C604" s="34">
        <f>Subsurface_Scenario_Data!A113</f>
        <v/>
      </c>
      <c r="D604" s="34">
        <f>Subsurface_Scenario_Data!B113</f>
        <v/>
      </c>
      <c r="E604" s="34">
        <f>Subsurface_Scenario_Data!A113</f>
        <v/>
      </c>
      <c r="F604" s="34">
        <f>Subsurface_Scenario_Data!D113</f>
        <v/>
      </c>
    </row>
    <row r="605">
      <c r="A605" s="34">
        <f>Subsurface_Scenario_Data!A114</f>
        <v/>
      </c>
      <c r="B605" s="34">
        <f>Subsurface_Scenario_Data!C114</f>
        <v/>
      </c>
      <c r="C605" s="34">
        <f>Subsurface_Scenario_Data!A114</f>
        <v/>
      </c>
      <c r="D605" s="34">
        <f>Subsurface_Scenario_Data!B114</f>
        <v/>
      </c>
      <c r="E605" s="34">
        <f>Subsurface_Scenario_Data!A114</f>
        <v/>
      </c>
      <c r="F605" s="34">
        <f>Subsurface_Scenario_Data!D114</f>
        <v/>
      </c>
    </row>
    <row r="606">
      <c r="A606" s="34">
        <f>Subsurface_Scenario_Data!A115</f>
        <v/>
      </c>
      <c r="B606" s="34">
        <f>Subsurface_Scenario_Data!C115</f>
        <v/>
      </c>
      <c r="C606" s="34">
        <f>Subsurface_Scenario_Data!A115</f>
        <v/>
      </c>
      <c r="D606" s="34">
        <f>Subsurface_Scenario_Data!B115</f>
        <v/>
      </c>
      <c r="E606" s="34">
        <f>Subsurface_Scenario_Data!A115</f>
        <v/>
      </c>
      <c r="F606" s="34">
        <f>Subsurface_Scenario_Data!D115</f>
        <v/>
      </c>
    </row>
    <row r="607">
      <c r="A607" s="34">
        <f>Subsurface_Scenario_Data!A116</f>
        <v/>
      </c>
      <c r="B607" s="34">
        <f>Subsurface_Scenario_Data!C116</f>
        <v/>
      </c>
      <c r="C607" s="34">
        <f>Subsurface_Scenario_Data!A116</f>
        <v/>
      </c>
      <c r="D607" s="34">
        <f>Subsurface_Scenario_Data!B116</f>
        <v/>
      </c>
      <c r="E607" s="34">
        <f>Subsurface_Scenario_Data!A116</f>
        <v/>
      </c>
      <c r="F607" s="34">
        <f>Subsurface_Scenario_Data!D116</f>
        <v/>
      </c>
    </row>
    <row r="608">
      <c r="A608" s="34">
        <f>Subsurface_Scenario_Data!A117</f>
        <v/>
      </c>
      <c r="B608" s="34">
        <f>Subsurface_Scenario_Data!C117</f>
        <v/>
      </c>
      <c r="C608" s="34">
        <f>Subsurface_Scenario_Data!A117</f>
        <v/>
      </c>
      <c r="D608" s="34">
        <f>Subsurface_Scenario_Data!B117</f>
        <v/>
      </c>
      <c r="E608" s="34">
        <f>Subsurface_Scenario_Data!A117</f>
        <v/>
      </c>
      <c r="F608" s="34">
        <f>Subsurface_Scenario_Data!D117</f>
        <v/>
      </c>
    </row>
    <row r="609">
      <c r="A609" s="34">
        <f>Subsurface_Scenario_Data!A118</f>
        <v/>
      </c>
      <c r="B609" s="34">
        <f>Subsurface_Scenario_Data!C118</f>
        <v/>
      </c>
      <c r="C609" s="34">
        <f>Subsurface_Scenario_Data!A118</f>
        <v/>
      </c>
      <c r="D609" s="34">
        <f>Subsurface_Scenario_Data!B118</f>
        <v/>
      </c>
      <c r="E609" s="34">
        <f>Subsurface_Scenario_Data!A118</f>
        <v/>
      </c>
      <c r="F609" s="34">
        <f>Subsurface_Scenario_Data!D118</f>
        <v/>
      </c>
    </row>
    <row r="610">
      <c r="A610" s="34">
        <f>Subsurface_Scenario_Data!A119</f>
        <v/>
      </c>
      <c r="B610" s="34">
        <f>Subsurface_Scenario_Data!C119</f>
        <v/>
      </c>
      <c r="C610" s="34">
        <f>Subsurface_Scenario_Data!A119</f>
        <v/>
      </c>
      <c r="D610" s="34">
        <f>Subsurface_Scenario_Data!B119</f>
        <v/>
      </c>
      <c r="E610" s="34">
        <f>Subsurface_Scenario_Data!A119</f>
        <v/>
      </c>
      <c r="F610" s="34">
        <f>Subsurface_Scenario_Data!D119</f>
        <v/>
      </c>
    </row>
    <row r="611">
      <c r="A611" s="34">
        <f>Subsurface_Scenario_Data!A120</f>
        <v/>
      </c>
      <c r="B611" s="34">
        <f>Subsurface_Scenario_Data!C120</f>
        <v/>
      </c>
      <c r="C611" s="34">
        <f>Subsurface_Scenario_Data!A120</f>
        <v/>
      </c>
      <c r="D611" s="34">
        <f>Subsurface_Scenario_Data!B120</f>
        <v/>
      </c>
      <c r="E611" s="34">
        <f>Subsurface_Scenario_Data!A120</f>
        <v/>
      </c>
      <c r="F611" s="34">
        <f>Subsurface_Scenario_Data!D120</f>
        <v/>
      </c>
    </row>
    <row r="612">
      <c r="A612" s="34">
        <f>Subsurface_Scenario_Data!A121</f>
        <v/>
      </c>
      <c r="B612" s="34">
        <f>Subsurface_Scenario_Data!C121</f>
        <v/>
      </c>
      <c r="C612" s="34">
        <f>Subsurface_Scenario_Data!A121</f>
        <v/>
      </c>
      <c r="D612" s="34">
        <f>Subsurface_Scenario_Data!B121</f>
        <v/>
      </c>
      <c r="E612" s="34">
        <f>Subsurface_Scenario_Data!A121</f>
        <v/>
      </c>
      <c r="F612" s="34">
        <f>Subsurface_Scenario_Data!D121</f>
        <v/>
      </c>
    </row>
    <row r="613">
      <c r="A613" s="34">
        <f>Subsurface_Scenario_Data!A122</f>
        <v/>
      </c>
      <c r="B613" s="34">
        <f>Subsurface_Scenario_Data!C122</f>
        <v/>
      </c>
      <c r="C613" s="34">
        <f>Subsurface_Scenario_Data!A122</f>
        <v/>
      </c>
      <c r="D613" s="34">
        <f>Subsurface_Scenario_Data!B122</f>
        <v/>
      </c>
      <c r="E613" s="34">
        <f>Subsurface_Scenario_Data!A122</f>
        <v/>
      </c>
      <c r="F613" s="34">
        <f>Subsurface_Scenario_Data!D122</f>
        <v/>
      </c>
    </row>
    <row r="614">
      <c r="A614" s="34">
        <f>Subsurface_Scenario_Data!A123</f>
        <v/>
      </c>
      <c r="B614" s="34">
        <f>Subsurface_Scenario_Data!C123</f>
        <v/>
      </c>
      <c r="C614" s="34">
        <f>Subsurface_Scenario_Data!A123</f>
        <v/>
      </c>
      <c r="D614" s="34">
        <f>Subsurface_Scenario_Data!B123</f>
        <v/>
      </c>
      <c r="E614" s="34">
        <f>Subsurface_Scenario_Data!A123</f>
        <v/>
      </c>
      <c r="F614" s="34">
        <f>Subsurface_Scenario_Data!D123</f>
        <v/>
      </c>
    </row>
    <row r="615">
      <c r="A615" s="34">
        <f>Subsurface_Scenario_Data!A124</f>
        <v/>
      </c>
      <c r="B615" s="34">
        <f>Subsurface_Scenario_Data!C124</f>
        <v/>
      </c>
      <c r="C615" s="34">
        <f>Subsurface_Scenario_Data!A124</f>
        <v/>
      </c>
      <c r="D615" s="34">
        <f>Subsurface_Scenario_Data!B124</f>
        <v/>
      </c>
      <c r="E615" s="34">
        <f>Subsurface_Scenario_Data!A124</f>
        <v/>
      </c>
      <c r="F615" s="34">
        <f>Subsurface_Scenario_Data!D124</f>
        <v/>
      </c>
    </row>
    <row r="616">
      <c r="A616" s="34">
        <f>Subsurface_Scenario_Data!A125</f>
        <v/>
      </c>
      <c r="B616" s="34">
        <f>Subsurface_Scenario_Data!C125</f>
        <v/>
      </c>
      <c r="C616" s="34">
        <f>Subsurface_Scenario_Data!A125</f>
        <v/>
      </c>
      <c r="D616" s="34">
        <f>Subsurface_Scenario_Data!B125</f>
        <v/>
      </c>
      <c r="E616" s="34">
        <f>Subsurface_Scenario_Data!A125</f>
        <v/>
      </c>
      <c r="F616" s="34">
        <f>Subsurface_Scenario_Data!D125</f>
        <v/>
      </c>
    </row>
    <row r="617">
      <c r="A617" s="34">
        <f>Subsurface_Scenario_Data!A126</f>
        <v/>
      </c>
      <c r="B617" s="34">
        <f>Subsurface_Scenario_Data!C126</f>
        <v/>
      </c>
      <c r="C617" s="34">
        <f>Subsurface_Scenario_Data!A126</f>
        <v/>
      </c>
      <c r="D617" s="34">
        <f>Subsurface_Scenario_Data!B126</f>
        <v/>
      </c>
      <c r="E617" s="34">
        <f>Subsurface_Scenario_Data!A126</f>
        <v/>
      </c>
      <c r="F617" s="34">
        <f>Subsurface_Scenario_Data!D126</f>
        <v/>
      </c>
    </row>
    <row r="618">
      <c r="A618" s="34">
        <f>Subsurface_Scenario_Data!A127</f>
        <v/>
      </c>
      <c r="B618" s="34">
        <f>Subsurface_Scenario_Data!C127</f>
        <v/>
      </c>
      <c r="C618" s="34">
        <f>Subsurface_Scenario_Data!A127</f>
        <v/>
      </c>
      <c r="D618" s="34">
        <f>Subsurface_Scenario_Data!B127</f>
        <v/>
      </c>
      <c r="E618" s="34">
        <f>Subsurface_Scenario_Data!A127</f>
        <v/>
      </c>
      <c r="F618" s="34">
        <f>Subsurface_Scenario_Data!D127</f>
        <v/>
      </c>
    </row>
    <row r="619">
      <c r="A619" s="34">
        <f>Subsurface_Scenario_Data!A128</f>
        <v/>
      </c>
      <c r="B619" s="34">
        <f>Subsurface_Scenario_Data!C128</f>
        <v/>
      </c>
      <c r="C619" s="34">
        <f>Subsurface_Scenario_Data!A128</f>
        <v/>
      </c>
      <c r="D619" s="34">
        <f>Subsurface_Scenario_Data!B128</f>
        <v/>
      </c>
      <c r="E619" s="34">
        <f>Subsurface_Scenario_Data!A128</f>
        <v/>
      </c>
      <c r="F619" s="34">
        <f>Subsurface_Scenario_Data!D128</f>
        <v/>
      </c>
    </row>
    <row r="620">
      <c r="A620" s="34">
        <f>Subsurface_Scenario_Data!A129</f>
        <v/>
      </c>
      <c r="B620" s="34">
        <f>Subsurface_Scenario_Data!C129</f>
        <v/>
      </c>
      <c r="C620" s="34">
        <f>Subsurface_Scenario_Data!A129</f>
        <v/>
      </c>
      <c r="D620" s="34">
        <f>Subsurface_Scenario_Data!B129</f>
        <v/>
      </c>
      <c r="E620" s="34">
        <f>Subsurface_Scenario_Data!A129</f>
        <v/>
      </c>
      <c r="F620" s="34">
        <f>Subsurface_Scenario_Data!D129</f>
        <v/>
      </c>
    </row>
    <row r="621">
      <c r="A621" s="34">
        <f>Subsurface_Scenario_Data!A130</f>
        <v/>
      </c>
      <c r="B621" s="34">
        <f>Subsurface_Scenario_Data!C130</f>
        <v/>
      </c>
      <c r="C621" s="34">
        <f>Subsurface_Scenario_Data!A130</f>
        <v/>
      </c>
      <c r="D621" s="34">
        <f>Subsurface_Scenario_Data!B130</f>
        <v/>
      </c>
      <c r="E621" s="34">
        <f>Subsurface_Scenario_Data!A130</f>
        <v/>
      </c>
      <c r="F621" s="34">
        <f>Subsurface_Scenario_Data!D130</f>
        <v/>
      </c>
    </row>
    <row r="622">
      <c r="A622" s="34">
        <f>Subsurface_Scenario_Data!A131</f>
        <v/>
      </c>
      <c r="B622" s="34">
        <f>Subsurface_Scenario_Data!C131</f>
        <v/>
      </c>
      <c r="C622" s="34">
        <f>Subsurface_Scenario_Data!A131</f>
        <v/>
      </c>
      <c r="D622" s="34">
        <f>Subsurface_Scenario_Data!B131</f>
        <v/>
      </c>
      <c r="E622" s="34">
        <f>Subsurface_Scenario_Data!A131</f>
        <v/>
      </c>
      <c r="F622" s="34">
        <f>Subsurface_Scenario_Data!D131</f>
        <v/>
      </c>
    </row>
    <row r="623">
      <c r="A623" s="34">
        <f>Subsurface_Scenario_Data!A132</f>
        <v/>
      </c>
      <c r="B623" s="34">
        <f>Subsurface_Scenario_Data!C132</f>
        <v/>
      </c>
      <c r="C623" s="34">
        <f>Subsurface_Scenario_Data!A132</f>
        <v/>
      </c>
      <c r="D623" s="34">
        <f>Subsurface_Scenario_Data!B132</f>
        <v/>
      </c>
      <c r="E623" s="34">
        <f>Subsurface_Scenario_Data!A132</f>
        <v/>
      </c>
      <c r="F623" s="34">
        <f>Subsurface_Scenario_Data!D132</f>
        <v/>
      </c>
    </row>
    <row r="624">
      <c r="A624" s="34">
        <f>Subsurface_Scenario_Data!A133</f>
        <v/>
      </c>
      <c r="B624" s="34">
        <f>Subsurface_Scenario_Data!C133</f>
        <v/>
      </c>
      <c r="C624" s="34">
        <f>Subsurface_Scenario_Data!A133</f>
        <v/>
      </c>
      <c r="D624" s="34">
        <f>Subsurface_Scenario_Data!B133</f>
        <v/>
      </c>
      <c r="E624" s="34">
        <f>Subsurface_Scenario_Data!A133</f>
        <v/>
      </c>
      <c r="F624" s="34">
        <f>Subsurface_Scenario_Data!D133</f>
        <v/>
      </c>
    </row>
    <row r="625">
      <c r="A625" s="34">
        <f>Subsurface_Scenario_Data!A134</f>
        <v/>
      </c>
      <c r="B625" s="34">
        <f>Subsurface_Scenario_Data!C134</f>
        <v/>
      </c>
      <c r="C625" s="34">
        <f>Subsurface_Scenario_Data!A134</f>
        <v/>
      </c>
      <c r="D625" s="34">
        <f>Subsurface_Scenario_Data!B134</f>
        <v/>
      </c>
      <c r="E625" s="34">
        <f>Subsurface_Scenario_Data!A134</f>
        <v/>
      </c>
      <c r="F625" s="34">
        <f>Subsurface_Scenario_Data!D134</f>
        <v/>
      </c>
    </row>
    <row r="626">
      <c r="A626" s="34">
        <f>Subsurface_Scenario_Data!A135</f>
        <v/>
      </c>
      <c r="B626" s="34">
        <f>Subsurface_Scenario_Data!C135</f>
        <v/>
      </c>
      <c r="C626" s="34">
        <f>Subsurface_Scenario_Data!A135</f>
        <v/>
      </c>
      <c r="D626" s="34">
        <f>Subsurface_Scenario_Data!B135</f>
        <v/>
      </c>
      <c r="E626" s="34">
        <f>Subsurface_Scenario_Data!A135</f>
        <v/>
      </c>
      <c r="F626" s="34">
        <f>Subsurface_Scenario_Data!D135</f>
        <v/>
      </c>
    </row>
    <row r="627">
      <c r="A627" s="34">
        <f>Subsurface_Scenario_Data!A136</f>
        <v/>
      </c>
      <c r="B627" s="34">
        <f>Subsurface_Scenario_Data!C136</f>
        <v/>
      </c>
      <c r="C627" s="34">
        <f>Subsurface_Scenario_Data!A136</f>
        <v/>
      </c>
      <c r="D627" s="34">
        <f>Subsurface_Scenario_Data!B136</f>
        <v/>
      </c>
      <c r="E627" s="34">
        <f>Subsurface_Scenario_Data!A136</f>
        <v/>
      </c>
      <c r="F627" s="34">
        <f>Subsurface_Scenario_Data!D136</f>
        <v/>
      </c>
    </row>
    <row r="628">
      <c r="A628" s="34">
        <f>Subsurface_Scenario_Data!A137</f>
        <v/>
      </c>
      <c r="B628" s="34">
        <f>Subsurface_Scenario_Data!C137</f>
        <v/>
      </c>
      <c r="C628" s="34">
        <f>Subsurface_Scenario_Data!A137</f>
        <v/>
      </c>
      <c r="D628" s="34">
        <f>Subsurface_Scenario_Data!B137</f>
        <v/>
      </c>
      <c r="E628" s="34">
        <f>Subsurface_Scenario_Data!A137</f>
        <v/>
      </c>
      <c r="F628" s="34">
        <f>Subsurface_Scenario_Data!D137</f>
        <v/>
      </c>
    </row>
    <row r="629">
      <c r="A629" s="34">
        <f>Subsurface_Scenario_Data!A138</f>
        <v/>
      </c>
      <c r="B629" s="34">
        <f>Subsurface_Scenario_Data!C138</f>
        <v/>
      </c>
      <c r="C629" s="34">
        <f>Subsurface_Scenario_Data!A138</f>
        <v/>
      </c>
      <c r="D629" s="34">
        <f>Subsurface_Scenario_Data!B138</f>
        <v/>
      </c>
      <c r="E629" s="34">
        <f>Subsurface_Scenario_Data!A138</f>
        <v/>
      </c>
      <c r="F629" s="34">
        <f>Subsurface_Scenario_Data!D138</f>
        <v/>
      </c>
    </row>
    <row r="630">
      <c r="A630" s="34">
        <f>Subsurface_Scenario_Data!A139</f>
        <v/>
      </c>
      <c r="B630" s="34">
        <f>Subsurface_Scenario_Data!C139</f>
        <v/>
      </c>
      <c r="C630" s="34">
        <f>Subsurface_Scenario_Data!A139</f>
        <v/>
      </c>
      <c r="D630" s="34">
        <f>Subsurface_Scenario_Data!B139</f>
        <v/>
      </c>
      <c r="E630" s="34">
        <f>Subsurface_Scenario_Data!A139</f>
        <v/>
      </c>
      <c r="F630" s="34">
        <f>Subsurface_Scenario_Data!D139</f>
        <v/>
      </c>
    </row>
    <row r="631">
      <c r="A631" s="34">
        <f>Subsurface_Scenario_Data!A140</f>
        <v/>
      </c>
      <c r="B631" s="34">
        <f>Subsurface_Scenario_Data!C140</f>
        <v/>
      </c>
      <c r="C631" s="34">
        <f>Subsurface_Scenario_Data!A140</f>
        <v/>
      </c>
      <c r="D631" s="34">
        <f>Subsurface_Scenario_Data!B140</f>
        <v/>
      </c>
      <c r="E631" s="34">
        <f>Subsurface_Scenario_Data!A140</f>
        <v/>
      </c>
      <c r="F631" s="34">
        <f>Subsurface_Scenario_Data!D140</f>
        <v/>
      </c>
    </row>
    <row r="632">
      <c r="A632" s="34">
        <f>Subsurface_Scenario_Data!A141</f>
        <v/>
      </c>
      <c r="B632" s="34">
        <f>Subsurface_Scenario_Data!C141</f>
        <v/>
      </c>
      <c r="C632" s="34">
        <f>Subsurface_Scenario_Data!A141</f>
        <v/>
      </c>
      <c r="D632" s="34">
        <f>Subsurface_Scenario_Data!B141</f>
        <v/>
      </c>
      <c r="E632" s="34">
        <f>Subsurface_Scenario_Data!A141</f>
        <v/>
      </c>
      <c r="F632" s="34">
        <f>Subsurface_Scenario_Data!D141</f>
        <v/>
      </c>
    </row>
    <row r="633">
      <c r="A633" s="34">
        <f>Subsurface_Scenario_Data!A142</f>
        <v/>
      </c>
      <c r="B633" s="34">
        <f>Subsurface_Scenario_Data!C142</f>
        <v/>
      </c>
      <c r="C633" s="34">
        <f>Subsurface_Scenario_Data!A142</f>
        <v/>
      </c>
      <c r="D633" s="34">
        <f>Subsurface_Scenario_Data!B142</f>
        <v/>
      </c>
      <c r="E633" s="34">
        <f>Subsurface_Scenario_Data!A142</f>
        <v/>
      </c>
      <c r="F633" s="34">
        <f>Subsurface_Scenario_Data!D142</f>
        <v/>
      </c>
    </row>
    <row r="634">
      <c r="A634" s="34">
        <f>Subsurface_Scenario_Data!A143</f>
        <v/>
      </c>
      <c r="B634" s="34">
        <f>Subsurface_Scenario_Data!C143</f>
        <v/>
      </c>
      <c r="C634" s="34">
        <f>Subsurface_Scenario_Data!A143</f>
        <v/>
      </c>
      <c r="D634" s="34">
        <f>Subsurface_Scenario_Data!B143</f>
        <v/>
      </c>
      <c r="E634" s="34">
        <f>Subsurface_Scenario_Data!A143</f>
        <v/>
      </c>
      <c r="F634" s="34">
        <f>Subsurface_Scenario_Data!D143</f>
        <v/>
      </c>
    </row>
    <row r="635">
      <c r="A635" s="34">
        <f>Subsurface_Scenario_Data!A144</f>
        <v/>
      </c>
      <c r="B635" s="34">
        <f>Subsurface_Scenario_Data!C144</f>
        <v/>
      </c>
      <c r="C635" s="34">
        <f>Subsurface_Scenario_Data!A144</f>
        <v/>
      </c>
      <c r="D635" s="34">
        <f>Subsurface_Scenario_Data!B144</f>
        <v/>
      </c>
      <c r="E635" s="34">
        <f>Subsurface_Scenario_Data!A144</f>
        <v/>
      </c>
      <c r="F635" s="34">
        <f>Subsurface_Scenario_Data!D144</f>
        <v/>
      </c>
    </row>
    <row r="636">
      <c r="A636" s="34">
        <f>Subsurface_Scenario_Data!A145</f>
        <v/>
      </c>
      <c r="B636" s="34">
        <f>Subsurface_Scenario_Data!C145</f>
        <v/>
      </c>
      <c r="C636" s="34">
        <f>Subsurface_Scenario_Data!A145</f>
        <v/>
      </c>
      <c r="D636" s="34">
        <f>Subsurface_Scenario_Data!B145</f>
        <v/>
      </c>
      <c r="E636" s="34">
        <f>Subsurface_Scenario_Data!A145</f>
        <v/>
      </c>
      <c r="F636" s="34">
        <f>Subsurface_Scenario_Data!D145</f>
        <v/>
      </c>
    </row>
    <row r="637">
      <c r="A637" s="34">
        <f>Subsurface_Scenario_Data!A146</f>
        <v/>
      </c>
      <c r="B637" s="34">
        <f>Subsurface_Scenario_Data!C146</f>
        <v/>
      </c>
      <c r="C637" s="34">
        <f>Subsurface_Scenario_Data!A146</f>
        <v/>
      </c>
      <c r="D637" s="34">
        <f>Subsurface_Scenario_Data!B146</f>
        <v/>
      </c>
      <c r="E637" s="34">
        <f>Subsurface_Scenario_Data!A146</f>
        <v/>
      </c>
      <c r="F637" s="34">
        <f>Subsurface_Scenario_Data!D146</f>
        <v/>
      </c>
    </row>
    <row r="638">
      <c r="A638" s="34">
        <f>Subsurface_Scenario_Data!A147</f>
        <v/>
      </c>
      <c r="B638" s="34">
        <f>Subsurface_Scenario_Data!C147</f>
        <v/>
      </c>
      <c r="C638" s="34">
        <f>Subsurface_Scenario_Data!A147</f>
        <v/>
      </c>
      <c r="D638" s="34">
        <f>Subsurface_Scenario_Data!B147</f>
        <v/>
      </c>
      <c r="E638" s="34">
        <f>Subsurface_Scenario_Data!A147</f>
        <v/>
      </c>
      <c r="F638" s="34">
        <f>Subsurface_Scenario_Data!D147</f>
        <v/>
      </c>
    </row>
    <row r="639">
      <c r="A639" s="34">
        <f>Subsurface_Scenario_Data!A148</f>
        <v/>
      </c>
      <c r="B639" s="34">
        <f>Subsurface_Scenario_Data!C148</f>
        <v/>
      </c>
      <c r="C639" s="34">
        <f>Subsurface_Scenario_Data!A148</f>
        <v/>
      </c>
      <c r="D639" s="34">
        <f>Subsurface_Scenario_Data!B148</f>
        <v/>
      </c>
      <c r="E639" s="34">
        <f>Subsurface_Scenario_Data!A148</f>
        <v/>
      </c>
      <c r="F639" s="34">
        <f>Subsurface_Scenario_Data!D148</f>
        <v/>
      </c>
    </row>
    <row r="640">
      <c r="A640" s="34">
        <f>Subsurface_Scenario_Data!A149</f>
        <v/>
      </c>
      <c r="B640" s="34">
        <f>Subsurface_Scenario_Data!C149</f>
        <v/>
      </c>
      <c r="C640" s="34">
        <f>Subsurface_Scenario_Data!A149</f>
        <v/>
      </c>
      <c r="D640" s="34">
        <f>Subsurface_Scenario_Data!B149</f>
        <v/>
      </c>
      <c r="E640" s="34">
        <f>Subsurface_Scenario_Data!A149</f>
        <v/>
      </c>
      <c r="F640" s="34">
        <f>Subsurface_Scenario_Data!D149</f>
        <v/>
      </c>
    </row>
    <row r="641">
      <c r="A641" s="34">
        <f>Subsurface_Scenario_Data!A150</f>
        <v/>
      </c>
      <c r="B641" s="34">
        <f>Subsurface_Scenario_Data!C150</f>
        <v/>
      </c>
      <c r="C641" s="34">
        <f>Subsurface_Scenario_Data!A150</f>
        <v/>
      </c>
      <c r="D641" s="34">
        <f>Subsurface_Scenario_Data!B150</f>
        <v/>
      </c>
      <c r="E641" s="34">
        <f>Subsurface_Scenario_Data!A150</f>
        <v/>
      </c>
      <c r="F641" s="34">
        <f>Subsurface_Scenario_Data!D150</f>
        <v/>
      </c>
    </row>
    <row r="642">
      <c r="A642" s="34">
        <f>Subsurface_Scenario_Data!A151</f>
        <v/>
      </c>
      <c r="B642" s="34">
        <f>Subsurface_Scenario_Data!C151</f>
        <v/>
      </c>
      <c r="C642" s="34">
        <f>Subsurface_Scenario_Data!A151</f>
        <v/>
      </c>
      <c r="D642" s="34">
        <f>Subsurface_Scenario_Data!B151</f>
        <v/>
      </c>
      <c r="E642" s="34">
        <f>Subsurface_Scenario_Data!A151</f>
        <v/>
      </c>
      <c r="F642" s="34">
        <f>Subsurface_Scenario_Data!D151</f>
        <v/>
      </c>
    </row>
    <row r="643">
      <c r="A643" s="34">
        <f>Subsurface_Scenario_Data!A152</f>
        <v/>
      </c>
      <c r="B643" s="34">
        <f>Subsurface_Scenario_Data!C152</f>
        <v/>
      </c>
      <c r="C643" s="34">
        <f>Subsurface_Scenario_Data!A152</f>
        <v/>
      </c>
      <c r="D643" s="34">
        <f>Subsurface_Scenario_Data!B152</f>
        <v/>
      </c>
      <c r="E643" s="34">
        <f>Subsurface_Scenario_Data!A152</f>
        <v/>
      </c>
      <c r="F643" s="34">
        <f>Subsurface_Scenario_Data!D152</f>
        <v/>
      </c>
    </row>
    <row r="644">
      <c r="A644" s="34">
        <f>Subsurface_Scenario_Data!A153</f>
        <v/>
      </c>
      <c r="B644" s="34">
        <f>Subsurface_Scenario_Data!C153</f>
        <v/>
      </c>
      <c r="C644" s="34">
        <f>Subsurface_Scenario_Data!A153</f>
        <v/>
      </c>
      <c r="D644" s="34">
        <f>Subsurface_Scenario_Data!B153</f>
        <v/>
      </c>
      <c r="E644" s="34">
        <f>Subsurface_Scenario_Data!A153</f>
        <v/>
      </c>
      <c r="F644" s="34">
        <f>Subsurface_Scenario_Data!D153</f>
        <v/>
      </c>
    </row>
    <row r="645">
      <c r="A645" s="34">
        <f>Subsurface_Scenario_Data!A154</f>
        <v/>
      </c>
      <c r="B645" s="34">
        <f>Subsurface_Scenario_Data!C154</f>
        <v/>
      </c>
      <c r="C645" s="34">
        <f>Subsurface_Scenario_Data!A154</f>
        <v/>
      </c>
      <c r="D645" s="34">
        <f>Subsurface_Scenario_Data!B154</f>
        <v/>
      </c>
      <c r="E645" s="34">
        <f>Subsurface_Scenario_Data!A154</f>
        <v/>
      </c>
      <c r="F645" s="34">
        <f>Subsurface_Scenario_Data!D154</f>
        <v/>
      </c>
    </row>
    <row r="646">
      <c r="A646" s="34">
        <f>Subsurface_Scenario_Data!A155</f>
        <v/>
      </c>
      <c r="B646" s="34">
        <f>Subsurface_Scenario_Data!C155</f>
        <v/>
      </c>
      <c r="C646" s="34">
        <f>Subsurface_Scenario_Data!A155</f>
        <v/>
      </c>
      <c r="D646" s="34">
        <f>Subsurface_Scenario_Data!B155</f>
        <v/>
      </c>
      <c r="E646" s="34">
        <f>Subsurface_Scenario_Data!A155</f>
        <v/>
      </c>
      <c r="F646" s="34">
        <f>Subsurface_Scenario_Data!D155</f>
        <v/>
      </c>
    </row>
    <row r="647">
      <c r="A647" s="34">
        <f>Subsurface_Scenario_Data!A156</f>
        <v/>
      </c>
      <c r="B647" s="34">
        <f>Subsurface_Scenario_Data!C156</f>
        <v/>
      </c>
      <c r="C647" s="34">
        <f>Subsurface_Scenario_Data!A156</f>
        <v/>
      </c>
      <c r="D647" s="34">
        <f>Subsurface_Scenario_Data!B156</f>
        <v/>
      </c>
      <c r="E647" s="34">
        <f>Subsurface_Scenario_Data!A156</f>
        <v/>
      </c>
      <c r="F647" s="34">
        <f>Subsurface_Scenario_Data!D156</f>
        <v/>
      </c>
    </row>
    <row r="648">
      <c r="A648" s="34">
        <f>Subsurface_Scenario_Data!A157</f>
        <v/>
      </c>
      <c r="B648" s="34">
        <f>Subsurface_Scenario_Data!C157</f>
        <v/>
      </c>
      <c r="C648" s="34">
        <f>Subsurface_Scenario_Data!A157</f>
        <v/>
      </c>
      <c r="D648" s="34">
        <f>Subsurface_Scenario_Data!B157</f>
        <v/>
      </c>
      <c r="E648" s="34">
        <f>Subsurface_Scenario_Data!A157</f>
        <v/>
      </c>
      <c r="F648" s="34">
        <f>Subsurface_Scenario_Data!D157</f>
        <v/>
      </c>
    </row>
    <row r="649">
      <c r="A649" s="34">
        <f>Subsurface_Scenario_Data!A158</f>
        <v/>
      </c>
      <c r="B649" s="34">
        <f>Subsurface_Scenario_Data!C158</f>
        <v/>
      </c>
      <c r="C649" s="34">
        <f>Subsurface_Scenario_Data!A158</f>
        <v/>
      </c>
      <c r="D649" s="34">
        <f>Subsurface_Scenario_Data!B158</f>
        <v/>
      </c>
      <c r="E649" s="34">
        <f>Subsurface_Scenario_Data!A158</f>
        <v/>
      </c>
      <c r="F649" s="34">
        <f>Subsurface_Scenario_Data!D158</f>
        <v/>
      </c>
    </row>
    <row r="650">
      <c r="A650" s="34">
        <f>Subsurface_Scenario_Data!A159</f>
        <v/>
      </c>
      <c r="B650" s="34">
        <f>Subsurface_Scenario_Data!C159</f>
        <v/>
      </c>
      <c r="C650" s="34">
        <f>Subsurface_Scenario_Data!A159</f>
        <v/>
      </c>
      <c r="D650" s="34">
        <f>Subsurface_Scenario_Data!B159</f>
        <v/>
      </c>
      <c r="E650" s="34">
        <f>Subsurface_Scenario_Data!A159</f>
        <v/>
      </c>
      <c r="F650" s="34">
        <f>Subsurface_Scenario_Data!D159</f>
        <v/>
      </c>
    </row>
    <row r="651">
      <c r="A651" s="34">
        <f>Subsurface_Scenario_Data!A160</f>
        <v/>
      </c>
      <c r="B651" s="34">
        <f>Subsurface_Scenario_Data!C160</f>
        <v/>
      </c>
      <c r="C651" s="34">
        <f>Subsurface_Scenario_Data!A160</f>
        <v/>
      </c>
      <c r="D651" s="34">
        <f>Subsurface_Scenario_Data!B160</f>
        <v/>
      </c>
      <c r="E651" s="34">
        <f>Subsurface_Scenario_Data!A160</f>
        <v/>
      </c>
      <c r="F651" s="34">
        <f>Subsurface_Scenario_Data!D160</f>
        <v/>
      </c>
    </row>
    <row r="652">
      <c r="A652" s="34">
        <f>Subsurface_Scenario_Data!A161</f>
        <v/>
      </c>
      <c r="B652" s="34">
        <f>Subsurface_Scenario_Data!C161</f>
        <v/>
      </c>
      <c r="C652" s="34">
        <f>Subsurface_Scenario_Data!A161</f>
        <v/>
      </c>
      <c r="D652" s="34">
        <f>Subsurface_Scenario_Data!B161</f>
        <v/>
      </c>
      <c r="E652" s="34">
        <f>Subsurface_Scenario_Data!A161</f>
        <v/>
      </c>
      <c r="F652" s="34">
        <f>Subsurface_Scenario_Data!D161</f>
        <v/>
      </c>
    </row>
    <row r="653">
      <c r="A653" s="34">
        <f>Subsurface_Scenario_Data!A162</f>
        <v/>
      </c>
      <c r="B653" s="34">
        <f>Subsurface_Scenario_Data!C162</f>
        <v/>
      </c>
      <c r="C653" s="34">
        <f>Subsurface_Scenario_Data!A162</f>
        <v/>
      </c>
      <c r="D653" s="34">
        <f>Subsurface_Scenario_Data!B162</f>
        <v/>
      </c>
      <c r="E653" s="34">
        <f>Subsurface_Scenario_Data!A162</f>
        <v/>
      </c>
      <c r="F653" s="34">
        <f>Subsurface_Scenario_Data!D162</f>
        <v/>
      </c>
    </row>
    <row r="654">
      <c r="A654" s="34">
        <f>Subsurface_Scenario_Data!A163</f>
        <v/>
      </c>
      <c r="B654" s="34">
        <f>Subsurface_Scenario_Data!C163</f>
        <v/>
      </c>
      <c r="C654" s="34">
        <f>Subsurface_Scenario_Data!A163</f>
        <v/>
      </c>
      <c r="D654" s="34">
        <f>Subsurface_Scenario_Data!B163</f>
        <v/>
      </c>
      <c r="E654" s="34">
        <f>Subsurface_Scenario_Data!A163</f>
        <v/>
      </c>
      <c r="F654" s="34">
        <f>Subsurface_Scenario_Data!D163</f>
        <v/>
      </c>
    </row>
    <row r="655">
      <c r="A655" s="34">
        <f>Subsurface_Scenario_Data!A164</f>
        <v/>
      </c>
      <c r="B655" s="34">
        <f>Subsurface_Scenario_Data!C164</f>
        <v/>
      </c>
      <c r="C655" s="34">
        <f>Subsurface_Scenario_Data!A164</f>
        <v/>
      </c>
      <c r="D655" s="34">
        <f>Subsurface_Scenario_Data!B164</f>
        <v/>
      </c>
      <c r="E655" s="34">
        <f>Subsurface_Scenario_Data!A164</f>
        <v/>
      </c>
      <c r="F655" s="34">
        <f>Subsurface_Scenario_Data!D164</f>
        <v/>
      </c>
    </row>
    <row r="656">
      <c r="A656" s="34">
        <f>Subsurface_Scenario_Data!A165</f>
        <v/>
      </c>
      <c r="B656" s="34">
        <f>Subsurface_Scenario_Data!C165</f>
        <v/>
      </c>
      <c r="C656" s="34">
        <f>Subsurface_Scenario_Data!A165</f>
        <v/>
      </c>
      <c r="D656" s="34">
        <f>Subsurface_Scenario_Data!B165</f>
        <v/>
      </c>
      <c r="E656" s="34">
        <f>Subsurface_Scenario_Data!A165</f>
        <v/>
      </c>
      <c r="F656" s="34">
        <f>Subsurface_Scenario_Data!D165</f>
        <v/>
      </c>
    </row>
    <row r="657">
      <c r="A657" s="34">
        <f>Subsurface_Scenario_Data!A166</f>
        <v/>
      </c>
      <c r="B657" s="34">
        <f>Subsurface_Scenario_Data!C166</f>
        <v/>
      </c>
      <c r="C657" s="34">
        <f>Subsurface_Scenario_Data!A166</f>
        <v/>
      </c>
      <c r="D657" s="34">
        <f>Subsurface_Scenario_Data!B166</f>
        <v/>
      </c>
      <c r="E657" s="34">
        <f>Subsurface_Scenario_Data!A166</f>
        <v/>
      </c>
      <c r="F657" s="34">
        <f>Subsurface_Scenario_Data!D166</f>
        <v/>
      </c>
    </row>
    <row r="658">
      <c r="A658" s="34">
        <f>Subsurface_Scenario_Data!A167</f>
        <v/>
      </c>
      <c r="B658" s="34">
        <f>Subsurface_Scenario_Data!C167</f>
        <v/>
      </c>
      <c r="C658" s="34">
        <f>Subsurface_Scenario_Data!A167</f>
        <v/>
      </c>
      <c r="D658" s="34">
        <f>Subsurface_Scenario_Data!B167</f>
        <v/>
      </c>
      <c r="E658" s="34">
        <f>Subsurface_Scenario_Data!A167</f>
        <v/>
      </c>
      <c r="F658" s="34">
        <f>Subsurface_Scenario_Data!D167</f>
        <v/>
      </c>
    </row>
    <row r="659">
      <c r="A659" s="34">
        <f>Subsurface_Scenario_Data!A168</f>
        <v/>
      </c>
      <c r="B659" s="34">
        <f>Subsurface_Scenario_Data!C168</f>
        <v/>
      </c>
      <c r="C659" s="34">
        <f>Subsurface_Scenario_Data!A168</f>
        <v/>
      </c>
      <c r="D659" s="34">
        <f>Subsurface_Scenario_Data!B168</f>
        <v/>
      </c>
      <c r="E659" s="34">
        <f>Subsurface_Scenario_Data!A168</f>
        <v/>
      </c>
      <c r="F659" s="34">
        <f>Subsurface_Scenario_Data!D168</f>
        <v/>
      </c>
    </row>
    <row r="660">
      <c r="A660" s="34">
        <f>Subsurface_Scenario_Data!A169</f>
        <v/>
      </c>
      <c r="B660" s="34">
        <f>Subsurface_Scenario_Data!C169</f>
        <v/>
      </c>
      <c r="C660" s="34">
        <f>Subsurface_Scenario_Data!A169</f>
        <v/>
      </c>
      <c r="D660" s="34">
        <f>Subsurface_Scenario_Data!B169</f>
        <v/>
      </c>
      <c r="E660" s="34">
        <f>Subsurface_Scenario_Data!A169</f>
        <v/>
      </c>
      <c r="F660" s="34">
        <f>Subsurface_Scenario_Data!D169</f>
        <v/>
      </c>
    </row>
    <row r="661">
      <c r="A661" s="34">
        <f>Subsurface_Scenario_Data!A170</f>
        <v/>
      </c>
      <c r="B661" s="34">
        <f>Subsurface_Scenario_Data!C170</f>
        <v/>
      </c>
      <c r="C661" s="34">
        <f>Subsurface_Scenario_Data!A170</f>
        <v/>
      </c>
      <c r="D661" s="34">
        <f>Subsurface_Scenario_Data!B170</f>
        <v/>
      </c>
      <c r="E661" s="34">
        <f>Subsurface_Scenario_Data!A170</f>
        <v/>
      </c>
      <c r="F661" s="34">
        <f>Subsurface_Scenario_Data!D170</f>
        <v/>
      </c>
    </row>
    <row r="662">
      <c r="A662" s="34">
        <f>Subsurface_Scenario_Data!A171</f>
        <v/>
      </c>
      <c r="B662" s="34">
        <f>Subsurface_Scenario_Data!C171</f>
        <v/>
      </c>
      <c r="C662" s="34">
        <f>Subsurface_Scenario_Data!A171</f>
        <v/>
      </c>
      <c r="D662" s="34">
        <f>Subsurface_Scenario_Data!B171</f>
        <v/>
      </c>
      <c r="E662" s="34">
        <f>Subsurface_Scenario_Data!A171</f>
        <v/>
      </c>
      <c r="F662" s="34">
        <f>Subsurface_Scenario_Data!D171</f>
        <v/>
      </c>
    </row>
    <row r="663">
      <c r="A663" s="34">
        <f>Subsurface_Scenario_Data!A172</f>
        <v/>
      </c>
      <c r="B663" s="34">
        <f>Subsurface_Scenario_Data!C172</f>
        <v/>
      </c>
      <c r="C663" s="34">
        <f>Subsurface_Scenario_Data!A172</f>
        <v/>
      </c>
      <c r="D663" s="34">
        <f>Subsurface_Scenario_Data!B172</f>
        <v/>
      </c>
      <c r="E663" s="34">
        <f>Subsurface_Scenario_Data!A172</f>
        <v/>
      </c>
      <c r="F663" s="34">
        <f>Subsurface_Scenario_Data!D172</f>
        <v/>
      </c>
    </row>
    <row r="664">
      <c r="A664" s="34">
        <f>Subsurface_Scenario_Data!A173</f>
        <v/>
      </c>
      <c r="B664" s="34">
        <f>Subsurface_Scenario_Data!C173</f>
        <v/>
      </c>
      <c r="C664" s="34">
        <f>Subsurface_Scenario_Data!A173</f>
        <v/>
      </c>
      <c r="D664" s="34">
        <f>Subsurface_Scenario_Data!B173</f>
        <v/>
      </c>
      <c r="E664" s="34">
        <f>Subsurface_Scenario_Data!A173</f>
        <v/>
      </c>
      <c r="F664" s="34">
        <f>Subsurface_Scenario_Data!D173</f>
        <v/>
      </c>
    </row>
    <row r="665">
      <c r="A665" s="34">
        <f>Subsurface_Scenario_Data!A174</f>
        <v/>
      </c>
      <c r="B665" s="34">
        <f>Subsurface_Scenario_Data!C174</f>
        <v/>
      </c>
      <c r="C665" s="34">
        <f>Subsurface_Scenario_Data!A174</f>
        <v/>
      </c>
      <c r="D665" s="34">
        <f>Subsurface_Scenario_Data!B174</f>
        <v/>
      </c>
      <c r="E665" s="34">
        <f>Subsurface_Scenario_Data!A174</f>
        <v/>
      </c>
      <c r="F665" s="34">
        <f>Subsurface_Scenario_Data!D174</f>
        <v/>
      </c>
    </row>
    <row r="666">
      <c r="A666" s="34">
        <f>Subsurface_Scenario_Data!A175</f>
        <v/>
      </c>
      <c r="B666" s="34">
        <f>Subsurface_Scenario_Data!C175</f>
        <v/>
      </c>
      <c r="C666" s="34">
        <f>Subsurface_Scenario_Data!A175</f>
        <v/>
      </c>
      <c r="D666" s="34">
        <f>Subsurface_Scenario_Data!B175</f>
        <v/>
      </c>
      <c r="E666" s="34">
        <f>Subsurface_Scenario_Data!A175</f>
        <v/>
      </c>
      <c r="F666" s="34">
        <f>Subsurface_Scenario_Data!D175</f>
        <v/>
      </c>
    </row>
    <row r="667">
      <c r="A667" s="34">
        <f>Subsurface_Scenario_Data!A176</f>
        <v/>
      </c>
      <c r="B667" s="34">
        <f>Subsurface_Scenario_Data!C176</f>
        <v/>
      </c>
      <c r="C667" s="34">
        <f>Subsurface_Scenario_Data!A176</f>
        <v/>
      </c>
      <c r="D667" s="34">
        <f>Subsurface_Scenario_Data!B176</f>
        <v/>
      </c>
      <c r="E667" s="34">
        <f>Subsurface_Scenario_Data!A176</f>
        <v/>
      </c>
      <c r="F667" s="34">
        <f>Subsurface_Scenario_Data!D176</f>
        <v/>
      </c>
    </row>
    <row r="668">
      <c r="A668" s="34">
        <f>Subsurface_Scenario_Data!A177</f>
        <v/>
      </c>
      <c r="B668" s="34">
        <f>Subsurface_Scenario_Data!C177</f>
        <v/>
      </c>
      <c r="C668" s="34">
        <f>Subsurface_Scenario_Data!A177</f>
        <v/>
      </c>
      <c r="D668" s="34">
        <f>Subsurface_Scenario_Data!B177</f>
        <v/>
      </c>
      <c r="E668" s="34">
        <f>Subsurface_Scenario_Data!A177</f>
        <v/>
      </c>
      <c r="F668" s="34">
        <f>Subsurface_Scenario_Data!D177</f>
        <v/>
      </c>
    </row>
    <row r="669">
      <c r="A669" s="34">
        <f>Subsurface_Scenario_Data!A178</f>
        <v/>
      </c>
      <c r="B669" s="34">
        <f>Subsurface_Scenario_Data!C178</f>
        <v/>
      </c>
      <c r="C669" s="34">
        <f>Subsurface_Scenario_Data!A178</f>
        <v/>
      </c>
      <c r="D669" s="34">
        <f>Subsurface_Scenario_Data!B178</f>
        <v/>
      </c>
      <c r="E669" s="34">
        <f>Subsurface_Scenario_Data!A178</f>
        <v/>
      </c>
      <c r="F669" s="34">
        <f>Subsurface_Scenario_Data!D178</f>
        <v/>
      </c>
    </row>
    <row r="670">
      <c r="A670" s="34">
        <f>Subsurface_Scenario_Data!A179</f>
        <v/>
      </c>
      <c r="B670" s="34">
        <f>Subsurface_Scenario_Data!C179</f>
        <v/>
      </c>
      <c r="C670" s="34">
        <f>Subsurface_Scenario_Data!A179</f>
        <v/>
      </c>
      <c r="D670" s="34">
        <f>Subsurface_Scenario_Data!B179</f>
        <v/>
      </c>
      <c r="E670" s="34">
        <f>Subsurface_Scenario_Data!A179</f>
        <v/>
      </c>
      <c r="F670" s="34">
        <f>Subsurface_Scenario_Data!D179</f>
        <v/>
      </c>
    </row>
    <row r="671">
      <c r="A671" s="34">
        <f>Subsurface_Scenario_Data!A180</f>
        <v/>
      </c>
      <c r="B671" s="34">
        <f>Subsurface_Scenario_Data!C180</f>
        <v/>
      </c>
      <c r="C671" s="34">
        <f>Subsurface_Scenario_Data!A180</f>
        <v/>
      </c>
      <c r="D671" s="34">
        <f>Subsurface_Scenario_Data!B180</f>
        <v/>
      </c>
      <c r="E671" s="34">
        <f>Subsurface_Scenario_Data!A180</f>
        <v/>
      </c>
      <c r="F671" s="34">
        <f>Subsurface_Scenario_Data!D180</f>
        <v/>
      </c>
    </row>
    <row r="672">
      <c r="A672" s="34">
        <f>Subsurface_Scenario_Data!A181</f>
        <v/>
      </c>
      <c r="B672" s="34">
        <f>Subsurface_Scenario_Data!C181</f>
        <v/>
      </c>
      <c r="C672" s="34">
        <f>Subsurface_Scenario_Data!A181</f>
        <v/>
      </c>
      <c r="D672" s="34">
        <f>Subsurface_Scenario_Data!B181</f>
        <v/>
      </c>
      <c r="E672" s="34">
        <f>Subsurface_Scenario_Data!A181</f>
        <v/>
      </c>
      <c r="F672" s="34">
        <f>Subsurface_Scenario_Data!D181</f>
        <v/>
      </c>
    </row>
    <row r="673">
      <c r="A673" s="34">
        <f>Subsurface_Scenario_Data!A182</f>
        <v/>
      </c>
      <c r="B673" s="34">
        <f>Subsurface_Scenario_Data!C182</f>
        <v/>
      </c>
      <c r="C673" s="34">
        <f>Subsurface_Scenario_Data!A182</f>
        <v/>
      </c>
      <c r="D673" s="34">
        <f>Subsurface_Scenario_Data!B182</f>
        <v/>
      </c>
      <c r="E673" s="34">
        <f>Subsurface_Scenario_Data!A182</f>
        <v/>
      </c>
      <c r="F673" s="34">
        <f>Subsurface_Scenario_Data!D182</f>
        <v/>
      </c>
    </row>
    <row r="674">
      <c r="A674" s="34">
        <f>Subsurface_Scenario_Data!A183</f>
        <v/>
      </c>
      <c r="B674" s="34">
        <f>Subsurface_Scenario_Data!C183</f>
        <v/>
      </c>
      <c r="C674" s="34">
        <f>Subsurface_Scenario_Data!A183</f>
        <v/>
      </c>
      <c r="D674" s="34">
        <f>Subsurface_Scenario_Data!B183</f>
        <v/>
      </c>
      <c r="E674" s="34">
        <f>Subsurface_Scenario_Data!A183</f>
        <v/>
      </c>
      <c r="F674" s="34">
        <f>Subsurface_Scenario_Data!D183</f>
        <v/>
      </c>
    </row>
    <row r="675">
      <c r="A675" s="34">
        <f>Subsurface_Scenario_Data!A184</f>
        <v/>
      </c>
      <c r="B675" s="34">
        <f>Subsurface_Scenario_Data!C184</f>
        <v/>
      </c>
      <c r="C675" s="34">
        <f>Subsurface_Scenario_Data!A184</f>
        <v/>
      </c>
      <c r="D675" s="34">
        <f>Subsurface_Scenario_Data!B184</f>
        <v/>
      </c>
      <c r="E675" s="34">
        <f>Subsurface_Scenario_Data!A184</f>
        <v/>
      </c>
      <c r="F675" s="34">
        <f>Subsurface_Scenario_Data!D184</f>
        <v/>
      </c>
    </row>
    <row r="676">
      <c r="A676" s="34">
        <f>Subsurface_Scenario_Data!A185</f>
        <v/>
      </c>
      <c r="B676" s="34">
        <f>Subsurface_Scenario_Data!C185</f>
        <v/>
      </c>
      <c r="C676" s="34">
        <f>Subsurface_Scenario_Data!A185</f>
        <v/>
      </c>
      <c r="D676" s="34">
        <f>Subsurface_Scenario_Data!B185</f>
        <v/>
      </c>
      <c r="E676" s="34">
        <f>Subsurface_Scenario_Data!A185</f>
        <v/>
      </c>
      <c r="F676" s="34">
        <f>Subsurface_Scenario_Data!D185</f>
        <v/>
      </c>
    </row>
    <row r="677">
      <c r="A677" s="34">
        <f>Subsurface_Scenario_Data!A186</f>
        <v/>
      </c>
      <c r="B677" s="34">
        <f>Subsurface_Scenario_Data!C186</f>
        <v/>
      </c>
      <c r="C677" s="34">
        <f>Subsurface_Scenario_Data!A186</f>
        <v/>
      </c>
      <c r="D677" s="34">
        <f>Subsurface_Scenario_Data!B186</f>
        <v/>
      </c>
      <c r="E677" s="34">
        <f>Subsurface_Scenario_Data!A186</f>
        <v/>
      </c>
      <c r="F677" s="34">
        <f>Subsurface_Scenario_Data!D186</f>
        <v/>
      </c>
    </row>
    <row r="678">
      <c r="A678" s="34">
        <f>Subsurface_Scenario_Data!A187</f>
        <v/>
      </c>
      <c r="B678" s="34">
        <f>Subsurface_Scenario_Data!C187</f>
        <v/>
      </c>
      <c r="C678" s="34">
        <f>Subsurface_Scenario_Data!A187</f>
        <v/>
      </c>
      <c r="D678" s="34">
        <f>Subsurface_Scenario_Data!B187</f>
        <v/>
      </c>
      <c r="E678" s="34">
        <f>Subsurface_Scenario_Data!A187</f>
        <v/>
      </c>
      <c r="F678" s="34">
        <f>Subsurface_Scenario_Data!D187</f>
        <v/>
      </c>
    </row>
    <row r="679">
      <c r="A679" s="34">
        <f>Subsurface_Scenario_Data!A188</f>
        <v/>
      </c>
      <c r="B679" s="34">
        <f>Subsurface_Scenario_Data!C188</f>
        <v/>
      </c>
      <c r="C679" s="34">
        <f>Subsurface_Scenario_Data!A188</f>
        <v/>
      </c>
      <c r="D679" s="34">
        <f>Subsurface_Scenario_Data!B188</f>
        <v/>
      </c>
      <c r="E679" s="34">
        <f>Subsurface_Scenario_Data!A188</f>
        <v/>
      </c>
      <c r="F679" s="34">
        <f>Subsurface_Scenario_Data!D188</f>
        <v/>
      </c>
    </row>
    <row r="680">
      <c r="A680" s="34">
        <f>Subsurface_Scenario_Data!A189</f>
        <v/>
      </c>
      <c r="B680" s="34">
        <f>Subsurface_Scenario_Data!C189</f>
        <v/>
      </c>
      <c r="C680" s="34">
        <f>Subsurface_Scenario_Data!A189</f>
        <v/>
      </c>
      <c r="D680" s="34">
        <f>Subsurface_Scenario_Data!B189</f>
        <v/>
      </c>
      <c r="E680" s="34">
        <f>Subsurface_Scenario_Data!A189</f>
        <v/>
      </c>
      <c r="F680" s="34">
        <f>Subsurface_Scenario_Data!D189</f>
        <v/>
      </c>
    </row>
    <row r="681">
      <c r="A681" s="34">
        <f>Subsurface_Scenario_Data!A190</f>
        <v/>
      </c>
      <c r="B681" s="34">
        <f>Subsurface_Scenario_Data!C190</f>
        <v/>
      </c>
      <c r="C681" s="34">
        <f>Subsurface_Scenario_Data!A190</f>
        <v/>
      </c>
      <c r="D681" s="34">
        <f>Subsurface_Scenario_Data!B190</f>
        <v/>
      </c>
      <c r="E681" s="34">
        <f>Subsurface_Scenario_Data!A190</f>
        <v/>
      </c>
      <c r="F681" s="34">
        <f>Subsurface_Scenario_Data!D190</f>
        <v/>
      </c>
    </row>
    <row r="682">
      <c r="A682" s="34">
        <f>Subsurface_Scenario_Data!A191</f>
        <v/>
      </c>
      <c r="B682" s="34">
        <f>Subsurface_Scenario_Data!C191</f>
        <v/>
      </c>
      <c r="C682" s="34">
        <f>Subsurface_Scenario_Data!A191</f>
        <v/>
      </c>
      <c r="D682" s="34">
        <f>Subsurface_Scenario_Data!B191</f>
        <v/>
      </c>
      <c r="E682" s="34">
        <f>Subsurface_Scenario_Data!A191</f>
        <v/>
      </c>
      <c r="F682" s="34">
        <f>Subsurface_Scenario_Data!D191</f>
        <v/>
      </c>
    </row>
    <row r="683">
      <c r="A683" s="34">
        <f>Subsurface_Scenario_Data!A192</f>
        <v/>
      </c>
      <c r="B683" s="34">
        <f>Subsurface_Scenario_Data!C192</f>
        <v/>
      </c>
      <c r="C683" s="34">
        <f>Subsurface_Scenario_Data!A192</f>
        <v/>
      </c>
      <c r="D683" s="34">
        <f>Subsurface_Scenario_Data!B192</f>
        <v/>
      </c>
      <c r="E683" s="34">
        <f>Subsurface_Scenario_Data!A192</f>
        <v/>
      </c>
      <c r="F683" s="34">
        <f>Subsurface_Scenario_Data!D192</f>
        <v/>
      </c>
    </row>
    <row r="684">
      <c r="A684" s="34">
        <f>Subsurface_Scenario_Data!A193</f>
        <v/>
      </c>
      <c r="B684" s="34">
        <f>Subsurface_Scenario_Data!C193</f>
        <v/>
      </c>
      <c r="C684" s="34">
        <f>Subsurface_Scenario_Data!A193</f>
        <v/>
      </c>
      <c r="D684" s="34">
        <f>Subsurface_Scenario_Data!B193</f>
        <v/>
      </c>
      <c r="E684" s="34">
        <f>Subsurface_Scenario_Data!A193</f>
        <v/>
      </c>
      <c r="F684" s="34">
        <f>Subsurface_Scenario_Data!D193</f>
        <v/>
      </c>
    </row>
    <row r="685">
      <c r="A685" s="34">
        <f>Subsurface_Scenario_Data!A194</f>
        <v/>
      </c>
      <c r="B685" s="34">
        <f>Subsurface_Scenario_Data!C194</f>
        <v/>
      </c>
      <c r="C685" s="34">
        <f>Subsurface_Scenario_Data!A194</f>
        <v/>
      </c>
      <c r="D685" s="34">
        <f>Subsurface_Scenario_Data!B194</f>
        <v/>
      </c>
      <c r="E685" s="34">
        <f>Subsurface_Scenario_Data!A194</f>
        <v/>
      </c>
      <c r="F685" s="34">
        <f>Subsurface_Scenario_Data!D194</f>
        <v/>
      </c>
    </row>
    <row r="686">
      <c r="A686" s="34">
        <f>Subsurface_Scenario_Data!A195</f>
        <v/>
      </c>
      <c r="B686" s="34">
        <f>Subsurface_Scenario_Data!C195</f>
        <v/>
      </c>
      <c r="C686" s="34">
        <f>Subsurface_Scenario_Data!A195</f>
        <v/>
      </c>
      <c r="D686" s="34">
        <f>Subsurface_Scenario_Data!B195</f>
        <v/>
      </c>
      <c r="E686" s="34">
        <f>Subsurface_Scenario_Data!A195</f>
        <v/>
      </c>
      <c r="F686" s="34">
        <f>Subsurface_Scenario_Data!D195</f>
        <v/>
      </c>
    </row>
    <row r="687">
      <c r="A687" s="34">
        <f>Subsurface_Scenario_Data!A196</f>
        <v/>
      </c>
      <c r="B687" s="34">
        <f>Subsurface_Scenario_Data!C196</f>
        <v/>
      </c>
      <c r="C687" s="34">
        <f>Subsurface_Scenario_Data!A196</f>
        <v/>
      </c>
      <c r="D687" s="34">
        <f>Subsurface_Scenario_Data!B196</f>
        <v/>
      </c>
      <c r="E687" s="34">
        <f>Subsurface_Scenario_Data!A196</f>
        <v/>
      </c>
      <c r="F687" s="34">
        <f>Subsurface_Scenario_Data!D196</f>
        <v/>
      </c>
    </row>
    <row r="688">
      <c r="A688" s="34">
        <f>Subsurface_Scenario_Data!A197</f>
        <v/>
      </c>
      <c r="B688" s="34">
        <f>Subsurface_Scenario_Data!C197</f>
        <v/>
      </c>
      <c r="C688" s="34">
        <f>Subsurface_Scenario_Data!A197</f>
        <v/>
      </c>
      <c r="D688" s="34">
        <f>Subsurface_Scenario_Data!B197</f>
        <v/>
      </c>
      <c r="E688" s="34">
        <f>Subsurface_Scenario_Data!A197</f>
        <v/>
      </c>
      <c r="F688" s="34">
        <f>Subsurface_Scenario_Data!D197</f>
        <v/>
      </c>
    </row>
    <row r="689">
      <c r="A689" s="34">
        <f>Subsurface_Scenario_Data!A198</f>
        <v/>
      </c>
      <c r="B689" s="34">
        <f>Subsurface_Scenario_Data!C198</f>
        <v/>
      </c>
      <c r="C689" s="34">
        <f>Subsurface_Scenario_Data!A198</f>
        <v/>
      </c>
      <c r="D689" s="34">
        <f>Subsurface_Scenario_Data!B198</f>
        <v/>
      </c>
      <c r="E689" s="34">
        <f>Subsurface_Scenario_Data!A198</f>
        <v/>
      </c>
      <c r="F689" s="34">
        <f>Subsurface_Scenario_Data!D198</f>
        <v/>
      </c>
    </row>
    <row r="690">
      <c r="A690" s="34">
        <f>Subsurface_Scenario_Data!A199</f>
        <v/>
      </c>
      <c r="B690" s="34">
        <f>Subsurface_Scenario_Data!C199</f>
        <v/>
      </c>
      <c r="C690" s="34">
        <f>Subsurface_Scenario_Data!A199</f>
        <v/>
      </c>
      <c r="D690" s="34">
        <f>Subsurface_Scenario_Data!B199</f>
        <v/>
      </c>
      <c r="E690" s="34">
        <f>Subsurface_Scenario_Data!A199</f>
        <v/>
      </c>
      <c r="F690" s="34">
        <f>Subsurface_Scenario_Data!D199</f>
        <v/>
      </c>
    </row>
    <row r="691">
      <c r="A691" s="34">
        <f>Subsurface_Scenario_Data!A200</f>
        <v/>
      </c>
      <c r="B691" s="34">
        <f>Subsurface_Scenario_Data!C200</f>
        <v/>
      </c>
      <c r="C691" s="34">
        <f>Subsurface_Scenario_Data!A200</f>
        <v/>
      </c>
      <c r="D691" s="34">
        <f>Subsurface_Scenario_Data!B200</f>
        <v/>
      </c>
      <c r="E691" s="34">
        <f>Subsurface_Scenario_Data!A200</f>
        <v/>
      </c>
      <c r="F691" s="34">
        <f>Subsurface_Scenario_Data!D200</f>
        <v/>
      </c>
    </row>
    <row r="692">
      <c r="A692" s="34">
        <f>Subsurface_Scenario_Data!A201</f>
        <v/>
      </c>
      <c r="B692" s="34">
        <f>Subsurface_Scenario_Data!C201</f>
        <v/>
      </c>
      <c r="C692" s="34">
        <f>Subsurface_Scenario_Data!A201</f>
        <v/>
      </c>
      <c r="D692" s="34">
        <f>Subsurface_Scenario_Data!B201</f>
        <v/>
      </c>
      <c r="E692" s="34">
        <f>Subsurface_Scenario_Data!A201</f>
        <v/>
      </c>
      <c r="F692" s="34">
        <f>Subsurface_Scenario_Data!D201</f>
        <v/>
      </c>
    </row>
    <row r="693">
      <c r="A693" s="34">
        <f>Subsurface_Scenario_Data!A202</f>
        <v/>
      </c>
      <c r="B693" s="34">
        <f>Subsurface_Scenario_Data!C202</f>
        <v/>
      </c>
      <c r="C693" s="34">
        <f>Subsurface_Scenario_Data!A202</f>
        <v/>
      </c>
      <c r="D693" s="34">
        <f>Subsurface_Scenario_Data!B202</f>
        <v/>
      </c>
      <c r="E693" s="34">
        <f>Subsurface_Scenario_Data!A202</f>
        <v/>
      </c>
      <c r="F693" s="34">
        <f>Subsurface_Scenario_Data!D202</f>
        <v/>
      </c>
    </row>
    <row r="694">
      <c r="A694" s="34">
        <f>Subsurface_Scenario_Data!A203</f>
        <v/>
      </c>
      <c r="B694" s="34">
        <f>Subsurface_Scenario_Data!C203</f>
        <v/>
      </c>
      <c r="C694" s="34">
        <f>Subsurface_Scenario_Data!A203</f>
        <v/>
      </c>
      <c r="D694" s="34">
        <f>Subsurface_Scenario_Data!B203</f>
        <v/>
      </c>
      <c r="E694" s="34">
        <f>Subsurface_Scenario_Data!A203</f>
        <v/>
      </c>
      <c r="F694" s="34">
        <f>Subsurface_Scenario_Data!D203</f>
        <v/>
      </c>
    </row>
    <row r="695">
      <c r="A695" s="34">
        <f>Subsurface_Scenario_Data!A204</f>
        <v/>
      </c>
      <c r="B695" s="34">
        <f>Subsurface_Scenario_Data!C204</f>
        <v/>
      </c>
      <c r="C695" s="34">
        <f>Subsurface_Scenario_Data!A204</f>
        <v/>
      </c>
      <c r="D695" s="34">
        <f>Subsurface_Scenario_Data!B204</f>
        <v/>
      </c>
      <c r="E695" s="34">
        <f>Subsurface_Scenario_Data!A204</f>
        <v/>
      </c>
      <c r="F695" s="34">
        <f>Subsurface_Scenario_Data!D204</f>
        <v/>
      </c>
    </row>
    <row r="696">
      <c r="A696" s="34">
        <f>Subsurface_Scenario_Data!A205</f>
        <v/>
      </c>
      <c r="B696" s="34">
        <f>Subsurface_Scenario_Data!C205</f>
        <v/>
      </c>
      <c r="C696" s="34">
        <f>Subsurface_Scenario_Data!A205</f>
        <v/>
      </c>
      <c r="D696" s="34">
        <f>Subsurface_Scenario_Data!B205</f>
        <v/>
      </c>
      <c r="E696" s="34">
        <f>Subsurface_Scenario_Data!A205</f>
        <v/>
      </c>
      <c r="F696" s="34">
        <f>Subsurface_Scenario_Data!D205</f>
        <v/>
      </c>
    </row>
    <row r="697">
      <c r="A697" s="34">
        <f>Subsurface_Scenario_Data!A206</f>
        <v/>
      </c>
      <c r="B697" s="34">
        <f>Subsurface_Scenario_Data!C206</f>
        <v/>
      </c>
      <c r="C697" s="34">
        <f>Subsurface_Scenario_Data!A206</f>
        <v/>
      </c>
      <c r="D697" s="34">
        <f>Subsurface_Scenario_Data!B206</f>
        <v/>
      </c>
      <c r="E697" s="34">
        <f>Subsurface_Scenario_Data!A206</f>
        <v/>
      </c>
      <c r="F697" s="34">
        <f>Subsurface_Scenario_Data!D206</f>
        <v/>
      </c>
    </row>
    <row r="698">
      <c r="A698" s="34">
        <f>Subsurface_Scenario_Data!A207</f>
        <v/>
      </c>
      <c r="B698" s="34">
        <f>Subsurface_Scenario_Data!C207</f>
        <v/>
      </c>
      <c r="C698" s="34">
        <f>Subsurface_Scenario_Data!A207</f>
        <v/>
      </c>
      <c r="D698" s="34">
        <f>Subsurface_Scenario_Data!B207</f>
        <v/>
      </c>
      <c r="E698" s="34">
        <f>Subsurface_Scenario_Data!A207</f>
        <v/>
      </c>
      <c r="F698" s="34">
        <f>Subsurface_Scenario_Data!D207</f>
        <v/>
      </c>
    </row>
    <row r="699">
      <c r="A699" s="34">
        <f>Subsurface_Scenario_Data!A208</f>
        <v/>
      </c>
      <c r="B699" s="34">
        <f>Subsurface_Scenario_Data!C208</f>
        <v/>
      </c>
      <c r="C699" s="34">
        <f>Subsurface_Scenario_Data!A208</f>
        <v/>
      </c>
      <c r="D699" s="34">
        <f>Subsurface_Scenario_Data!B208</f>
        <v/>
      </c>
      <c r="E699" s="34">
        <f>Subsurface_Scenario_Data!A208</f>
        <v/>
      </c>
      <c r="F699" s="34">
        <f>Subsurface_Scenario_Data!D208</f>
        <v/>
      </c>
    </row>
    <row r="700">
      <c r="A700" s="34">
        <f>Subsurface_Scenario_Data!A209</f>
        <v/>
      </c>
      <c r="B700" s="34">
        <f>Subsurface_Scenario_Data!C209</f>
        <v/>
      </c>
      <c r="C700" s="34">
        <f>Subsurface_Scenario_Data!A209</f>
        <v/>
      </c>
      <c r="D700" s="34">
        <f>Subsurface_Scenario_Data!B209</f>
        <v/>
      </c>
      <c r="E700" s="34">
        <f>Subsurface_Scenario_Data!A209</f>
        <v/>
      </c>
      <c r="F700" s="34">
        <f>Subsurface_Scenario_Data!D209</f>
        <v/>
      </c>
    </row>
    <row r="701">
      <c r="A701" s="34">
        <f>Subsurface_Scenario_Data!A210</f>
        <v/>
      </c>
      <c r="B701" s="34">
        <f>Subsurface_Scenario_Data!C210</f>
        <v/>
      </c>
      <c r="C701" s="34">
        <f>Subsurface_Scenario_Data!A210</f>
        <v/>
      </c>
      <c r="D701" s="34">
        <f>Subsurface_Scenario_Data!B210</f>
        <v/>
      </c>
      <c r="E701" s="34">
        <f>Subsurface_Scenario_Data!A210</f>
        <v/>
      </c>
      <c r="F701" s="34">
        <f>Subsurface_Scenario_Data!D210</f>
        <v/>
      </c>
    </row>
    <row r="702">
      <c r="A702" s="34">
        <f>Subsurface_Scenario_Data!A211</f>
        <v/>
      </c>
      <c r="B702" s="34">
        <f>Subsurface_Scenario_Data!C211</f>
        <v/>
      </c>
      <c r="C702" s="34">
        <f>Subsurface_Scenario_Data!A211</f>
        <v/>
      </c>
      <c r="D702" s="34">
        <f>Subsurface_Scenario_Data!B211</f>
        <v/>
      </c>
      <c r="E702" s="34">
        <f>Subsurface_Scenario_Data!A211</f>
        <v/>
      </c>
      <c r="F702" s="34">
        <f>Subsurface_Scenario_Data!D211</f>
        <v/>
      </c>
    </row>
    <row r="703">
      <c r="A703" s="34">
        <f>Subsurface_Scenario_Data!A212</f>
        <v/>
      </c>
      <c r="B703" s="34">
        <f>Subsurface_Scenario_Data!C212</f>
        <v/>
      </c>
      <c r="C703" s="34">
        <f>Subsurface_Scenario_Data!A212</f>
        <v/>
      </c>
      <c r="D703" s="34">
        <f>Subsurface_Scenario_Data!B212</f>
        <v/>
      </c>
      <c r="E703" s="34">
        <f>Subsurface_Scenario_Data!A212</f>
        <v/>
      </c>
      <c r="F703" s="34">
        <f>Subsurface_Scenario_Data!D212</f>
        <v/>
      </c>
    </row>
    <row r="704">
      <c r="A704" s="34">
        <f>Subsurface_Scenario_Data!A213</f>
        <v/>
      </c>
      <c r="B704" s="34">
        <f>Subsurface_Scenario_Data!C213</f>
        <v/>
      </c>
      <c r="C704" s="34">
        <f>Subsurface_Scenario_Data!A213</f>
        <v/>
      </c>
      <c r="D704" s="34">
        <f>Subsurface_Scenario_Data!B213</f>
        <v/>
      </c>
      <c r="E704" s="34">
        <f>Subsurface_Scenario_Data!A213</f>
        <v/>
      </c>
      <c r="F704" s="34">
        <f>Subsurface_Scenario_Data!D213</f>
        <v/>
      </c>
    </row>
    <row r="705">
      <c r="A705" s="34">
        <f>Subsurface_Scenario_Data!A214</f>
        <v/>
      </c>
      <c r="B705" s="34">
        <f>Subsurface_Scenario_Data!C214</f>
        <v/>
      </c>
      <c r="C705" s="34">
        <f>Subsurface_Scenario_Data!A214</f>
        <v/>
      </c>
      <c r="D705" s="34">
        <f>Subsurface_Scenario_Data!B214</f>
        <v/>
      </c>
      <c r="E705" s="34">
        <f>Subsurface_Scenario_Data!A214</f>
        <v/>
      </c>
      <c r="F705" s="34">
        <f>Subsurface_Scenario_Data!D214</f>
        <v/>
      </c>
    </row>
    <row r="706">
      <c r="A706" s="34">
        <f>Subsurface_Scenario_Data!A215</f>
        <v/>
      </c>
      <c r="B706" s="34">
        <f>Subsurface_Scenario_Data!C215</f>
        <v/>
      </c>
      <c r="C706" s="34">
        <f>Subsurface_Scenario_Data!A215</f>
        <v/>
      </c>
      <c r="D706" s="34">
        <f>Subsurface_Scenario_Data!B215</f>
        <v/>
      </c>
      <c r="E706" s="34">
        <f>Subsurface_Scenario_Data!A215</f>
        <v/>
      </c>
      <c r="F706" s="34">
        <f>Subsurface_Scenario_Data!D215</f>
        <v/>
      </c>
    </row>
    <row r="707">
      <c r="A707" s="34">
        <f>Subsurface_Scenario_Data!A216</f>
        <v/>
      </c>
      <c r="B707" s="34">
        <f>Subsurface_Scenario_Data!C216</f>
        <v/>
      </c>
      <c r="C707" s="34">
        <f>Subsurface_Scenario_Data!A216</f>
        <v/>
      </c>
      <c r="D707" s="34">
        <f>Subsurface_Scenario_Data!B216</f>
        <v/>
      </c>
      <c r="E707" s="34">
        <f>Subsurface_Scenario_Data!A216</f>
        <v/>
      </c>
      <c r="F707" s="34">
        <f>Subsurface_Scenario_Data!D216</f>
        <v/>
      </c>
    </row>
    <row r="708">
      <c r="A708" s="34">
        <f>Subsurface_Scenario_Data!A217</f>
        <v/>
      </c>
      <c r="B708" s="34">
        <f>Subsurface_Scenario_Data!C217</f>
        <v/>
      </c>
      <c r="C708" s="34">
        <f>Subsurface_Scenario_Data!A217</f>
        <v/>
      </c>
      <c r="D708" s="34">
        <f>Subsurface_Scenario_Data!B217</f>
        <v/>
      </c>
      <c r="E708" s="34">
        <f>Subsurface_Scenario_Data!A217</f>
        <v/>
      </c>
      <c r="F708" s="34">
        <f>Subsurface_Scenario_Data!D217</f>
        <v/>
      </c>
    </row>
    <row r="709">
      <c r="A709" s="34">
        <f>Subsurface_Scenario_Data!A218</f>
        <v/>
      </c>
      <c r="B709" s="34">
        <f>Subsurface_Scenario_Data!C218</f>
        <v/>
      </c>
      <c r="C709" s="34">
        <f>Subsurface_Scenario_Data!A218</f>
        <v/>
      </c>
      <c r="D709" s="34">
        <f>Subsurface_Scenario_Data!B218</f>
        <v/>
      </c>
      <c r="E709" s="34">
        <f>Subsurface_Scenario_Data!A218</f>
        <v/>
      </c>
      <c r="F709" s="34">
        <f>Subsurface_Scenario_Data!D218</f>
        <v/>
      </c>
    </row>
    <row r="710">
      <c r="A710" s="34">
        <f>Subsurface_Scenario_Data!A219</f>
        <v/>
      </c>
      <c r="B710" s="34">
        <f>Subsurface_Scenario_Data!C219</f>
        <v/>
      </c>
      <c r="C710" s="34">
        <f>Subsurface_Scenario_Data!A219</f>
        <v/>
      </c>
      <c r="D710" s="34">
        <f>Subsurface_Scenario_Data!B219</f>
        <v/>
      </c>
      <c r="E710" s="34">
        <f>Subsurface_Scenario_Data!A219</f>
        <v/>
      </c>
      <c r="F710" s="34">
        <f>Subsurface_Scenario_Data!D219</f>
        <v/>
      </c>
    </row>
    <row r="711">
      <c r="A711" s="34">
        <f>Subsurface_Scenario_Data!A220</f>
        <v/>
      </c>
      <c r="B711" s="34">
        <f>Subsurface_Scenario_Data!C220</f>
        <v/>
      </c>
      <c r="C711" s="34">
        <f>Subsurface_Scenario_Data!A220</f>
        <v/>
      </c>
      <c r="D711" s="34">
        <f>Subsurface_Scenario_Data!B220</f>
        <v/>
      </c>
      <c r="E711" s="34">
        <f>Subsurface_Scenario_Data!A220</f>
        <v/>
      </c>
      <c r="F711" s="34">
        <f>Subsurface_Scenario_Data!D220</f>
        <v/>
      </c>
    </row>
    <row r="712">
      <c r="A712" s="34">
        <f>Subsurface_Scenario_Data!A221</f>
        <v/>
      </c>
      <c r="B712" s="34">
        <f>Subsurface_Scenario_Data!C221</f>
        <v/>
      </c>
      <c r="C712" s="34">
        <f>Subsurface_Scenario_Data!A221</f>
        <v/>
      </c>
      <c r="D712" s="34">
        <f>Subsurface_Scenario_Data!B221</f>
        <v/>
      </c>
      <c r="E712" s="34">
        <f>Subsurface_Scenario_Data!A221</f>
        <v/>
      </c>
      <c r="F712" s="34">
        <f>Subsurface_Scenario_Data!D221</f>
        <v/>
      </c>
    </row>
    <row r="713">
      <c r="A713" s="34">
        <f>Subsurface_Scenario_Data!A222</f>
        <v/>
      </c>
      <c r="B713" s="34">
        <f>Subsurface_Scenario_Data!C222</f>
        <v/>
      </c>
      <c r="C713" s="34">
        <f>Subsurface_Scenario_Data!A222</f>
        <v/>
      </c>
      <c r="D713" s="34">
        <f>Subsurface_Scenario_Data!B222</f>
        <v/>
      </c>
      <c r="E713" s="34">
        <f>Subsurface_Scenario_Data!A222</f>
        <v/>
      </c>
      <c r="F713" s="34">
        <f>Subsurface_Scenario_Data!D222</f>
        <v/>
      </c>
    </row>
    <row r="714">
      <c r="A714" s="34">
        <f>Subsurface_Scenario_Data!A223</f>
        <v/>
      </c>
      <c r="B714" s="34">
        <f>Subsurface_Scenario_Data!C223</f>
        <v/>
      </c>
      <c r="C714" s="34">
        <f>Subsurface_Scenario_Data!A223</f>
        <v/>
      </c>
      <c r="D714" s="34">
        <f>Subsurface_Scenario_Data!B223</f>
        <v/>
      </c>
      <c r="E714" s="34">
        <f>Subsurface_Scenario_Data!A223</f>
        <v/>
      </c>
      <c r="F714" s="34">
        <f>Subsurface_Scenario_Data!D223</f>
        <v/>
      </c>
    </row>
    <row r="715">
      <c r="A715" s="34">
        <f>Subsurface_Scenario_Data!A224</f>
        <v/>
      </c>
      <c r="B715" s="34">
        <f>Subsurface_Scenario_Data!C224</f>
        <v/>
      </c>
      <c r="C715" s="34">
        <f>Subsurface_Scenario_Data!A224</f>
        <v/>
      </c>
      <c r="D715" s="34">
        <f>Subsurface_Scenario_Data!B224</f>
        <v/>
      </c>
      <c r="E715" s="34">
        <f>Subsurface_Scenario_Data!A224</f>
        <v/>
      </c>
      <c r="F715" s="34">
        <f>Subsurface_Scenario_Data!D224</f>
        <v/>
      </c>
    </row>
    <row r="716">
      <c r="A716" s="34">
        <f>Subsurface_Scenario_Data!A225</f>
        <v/>
      </c>
      <c r="B716" s="34">
        <f>Subsurface_Scenario_Data!C225</f>
        <v/>
      </c>
      <c r="C716" s="34">
        <f>Subsurface_Scenario_Data!A225</f>
        <v/>
      </c>
      <c r="D716" s="34">
        <f>Subsurface_Scenario_Data!B225</f>
        <v/>
      </c>
      <c r="E716" s="34">
        <f>Subsurface_Scenario_Data!A225</f>
        <v/>
      </c>
      <c r="F716" s="34">
        <f>Subsurface_Scenario_Data!D225</f>
        <v/>
      </c>
    </row>
    <row r="717">
      <c r="A717" s="34">
        <f>Subsurface_Scenario_Data!A226</f>
        <v/>
      </c>
      <c r="B717" s="34">
        <f>Subsurface_Scenario_Data!C226</f>
        <v/>
      </c>
      <c r="C717" s="34">
        <f>Subsurface_Scenario_Data!A226</f>
        <v/>
      </c>
      <c r="D717" s="34">
        <f>Subsurface_Scenario_Data!B226</f>
        <v/>
      </c>
      <c r="E717" s="34">
        <f>Subsurface_Scenario_Data!A226</f>
        <v/>
      </c>
      <c r="F717" s="34">
        <f>Subsurface_Scenario_Data!D226</f>
        <v/>
      </c>
    </row>
    <row r="718">
      <c r="A718" s="34">
        <f>Subsurface_Scenario_Data!A227</f>
        <v/>
      </c>
      <c r="B718" s="34">
        <f>Subsurface_Scenario_Data!C227</f>
        <v/>
      </c>
      <c r="C718" s="34">
        <f>Subsurface_Scenario_Data!A227</f>
        <v/>
      </c>
      <c r="D718" s="34">
        <f>Subsurface_Scenario_Data!B227</f>
        <v/>
      </c>
      <c r="E718" s="34">
        <f>Subsurface_Scenario_Data!A227</f>
        <v/>
      </c>
      <c r="F718" s="34">
        <f>Subsurface_Scenario_Data!D227</f>
        <v/>
      </c>
    </row>
    <row r="719">
      <c r="A719" s="34">
        <f>Subsurface_Scenario_Data!A228</f>
        <v/>
      </c>
      <c r="B719" s="34">
        <f>Subsurface_Scenario_Data!C228</f>
        <v/>
      </c>
      <c r="C719" s="34">
        <f>Subsurface_Scenario_Data!A228</f>
        <v/>
      </c>
      <c r="D719" s="34">
        <f>Subsurface_Scenario_Data!B228</f>
        <v/>
      </c>
      <c r="E719" s="34">
        <f>Subsurface_Scenario_Data!A228</f>
        <v/>
      </c>
      <c r="F719" s="34">
        <f>Subsurface_Scenario_Data!D228</f>
        <v/>
      </c>
    </row>
    <row r="720">
      <c r="A720" s="34">
        <f>Subsurface_Scenario_Data!A229</f>
        <v/>
      </c>
      <c r="B720" s="34">
        <f>Subsurface_Scenario_Data!C229</f>
        <v/>
      </c>
      <c r="C720" s="34">
        <f>Subsurface_Scenario_Data!A229</f>
        <v/>
      </c>
      <c r="D720" s="34">
        <f>Subsurface_Scenario_Data!B229</f>
        <v/>
      </c>
      <c r="E720" s="34">
        <f>Subsurface_Scenario_Data!A229</f>
        <v/>
      </c>
      <c r="F720" s="34">
        <f>Subsurface_Scenario_Data!D229</f>
        <v/>
      </c>
    </row>
    <row r="721">
      <c r="A721" s="34">
        <f>Subsurface_Scenario_Data!A230</f>
        <v/>
      </c>
      <c r="B721" s="34">
        <f>Subsurface_Scenario_Data!C230</f>
        <v/>
      </c>
      <c r="C721" s="34">
        <f>Subsurface_Scenario_Data!A230</f>
        <v/>
      </c>
      <c r="D721" s="34">
        <f>Subsurface_Scenario_Data!B230</f>
        <v/>
      </c>
      <c r="E721" s="34">
        <f>Subsurface_Scenario_Data!A230</f>
        <v/>
      </c>
      <c r="F721" s="34">
        <f>Subsurface_Scenario_Data!D230</f>
        <v/>
      </c>
    </row>
    <row r="722">
      <c r="A722" s="34">
        <f>Subsurface_Scenario_Data!A231</f>
        <v/>
      </c>
      <c r="B722" s="34">
        <f>Subsurface_Scenario_Data!C231</f>
        <v/>
      </c>
      <c r="C722" s="34">
        <f>Subsurface_Scenario_Data!A231</f>
        <v/>
      </c>
      <c r="D722" s="34">
        <f>Subsurface_Scenario_Data!B231</f>
        <v/>
      </c>
      <c r="E722" s="34">
        <f>Subsurface_Scenario_Data!A231</f>
        <v/>
      </c>
      <c r="F722" s="34">
        <f>Subsurface_Scenario_Data!D231</f>
        <v/>
      </c>
    </row>
    <row r="723">
      <c r="A723" s="34">
        <f>Subsurface_Scenario_Data!A232</f>
        <v/>
      </c>
      <c r="B723" s="34">
        <f>Subsurface_Scenario_Data!C232</f>
        <v/>
      </c>
      <c r="C723" s="34">
        <f>Subsurface_Scenario_Data!A232</f>
        <v/>
      </c>
      <c r="D723" s="34">
        <f>Subsurface_Scenario_Data!B232</f>
        <v/>
      </c>
      <c r="E723" s="34">
        <f>Subsurface_Scenario_Data!A232</f>
        <v/>
      </c>
      <c r="F723" s="34">
        <f>Subsurface_Scenario_Data!D232</f>
        <v/>
      </c>
    </row>
    <row r="724">
      <c r="A724" s="34">
        <f>Subsurface_Scenario_Data!A233</f>
        <v/>
      </c>
      <c r="B724" s="34">
        <f>Subsurface_Scenario_Data!C233</f>
        <v/>
      </c>
      <c r="C724" s="34">
        <f>Subsurface_Scenario_Data!A233</f>
        <v/>
      </c>
      <c r="D724" s="34">
        <f>Subsurface_Scenario_Data!B233</f>
        <v/>
      </c>
      <c r="E724" s="34">
        <f>Subsurface_Scenario_Data!A233</f>
        <v/>
      </c>
      <c r="F724" s="34">
        <f>Subsurface_Scenario_Data!D233</f>
        <v/>
      </c>
    </row>
    <row r="725">
      <c r="A725" s="34">
        <f>Subsurface_Scenario_Data!A234</f>
        <v/>
      </c>
      <c r="B725" s="34">
        <f>Subsurface_Scenario_Data!C234</f>
        <v/>
      </c>
      <c r="C725" s="34">
        <f>Subsurface_Scenario_Data!A234</f>
        <v/>
      </c>
      <c r="D725" s="34">
        <f>Subsurface_Scenario_Data!B234</f>
        <v/>
      </c>
      <c r="E725" s="34">
        <f>Subsurface_Scenario_Data!A234</f>
        <v/>
      </c>
      <c r="F725" s="34">
        <f>Subsurface_Scenario_Data!D234</f>
        <v/>
      </c>
    </row>
    <row r="726">
      <c r="A726" s="34">
        <f>Subsurface_Scenario_Data!A235</f>
        <v/>
      </c>
      <c r="B726" s="34">
        <f>Subsurface_Scenario_Data!C235</f>
        <v/>
      </c>
      <c r="C726" s="34">
        <f>Subsurface_Scenario_Data!A235</f>
        <v/>
      </c>
      <c r="D726" s="34">
        <f>Subsurface_Scenario_Data!B235</f>
        <v/>
      </c>
      <c r="E726" s="34">
        <f>Subsurface_Scenario_Data!A235</f>
        <v/>
      </c>
      <c r="F726" s="34">
        <f>Subsurface_Scenario_Data!D235</f>
        <v/>
      </c>
    </row>
    <row r="727">
      <c r="A727" s="34">
        <f>Subsurface_Scenario_Data!A236</f>
        <v/>
      </c>
      <c r="B727" s="34">
        <f>Subsurface_Scenario_Data!C236</f>
        <v/>
      </c>
      <c r="C727" s="34">
        <f>Subsurface_Scenario_Data!A236</f>
        <v/>
      </c>
      <c r="D727" s="34">
        <f>Subsurface_Scenario_Data!B236</f>
        <v/>
      </c>
      <c r="E727" s="34">
        <f>Subsurface_Scenario_Data!A236</f>
        <v/>
      </c>
      <c r="F727" s="34">
        <f>Subsurface_Scenario_Data!D236</f>
        <v/>
      </c>
    </row>
    <row r="728">
      <c r="A728" s="34">
        <f>Subsurface_Scenario_Data!A237</f>
        <v/>
      </c>
      <c r="B728" s="34">
        <f>Subsurface_Scenario_Data!C237</f>
        <v/>
      </c>
      <c r="C728" s="34">
        <f>Subsurface_Scenario_Data!A237</f>
        <v/>
      </c>
      <c r="D728" s="34">
        <f>Subsurface_Scenario_Data!B237</f>
        <v/>
      </c>
      <c r="E728" s="34">
        <f>Subsurface_Scenario_Data!A237</f>
        <v/>
      </c>
      <c r="F728" s="34">
        <f>Subsurface_Scenario_Data!D237</f>
        <v/>
      </c>
    </row>
    <row r="729">
      <c r="A729" s="34">
        <f>Subsurface_Scenario_Data!A238</f>
        <v/>
      </c>
      <c r="B729" s="34">
        <f>Subsurface_Scenario_Data!C238</f>
        <v/>
      </c>
      <c r="C729" s="34">
        <f>Subsurface_Scenario_Data!A238</f>
        <v/>
      </c>
      <c r="D729" s="34">
        <f>Subsurface_Scenario_Data!B238</f>
        <v/>
      </c>
      <c r="E729" s="34">
        <f>Subsurface_Scenario_Data!A238</f>
        <v/>
      </c>
      <c r="F729" s="34">
        <f>Subsurface_Scenario_Data!D238</f>
        <v/>
      </c>
    </row>
    <row r="730">
      <c r="A730" s="34">
        <f>Subsurface_Scenario_Data!A239</f>
        <v/>
      </c>
      <c r="B730" s="34">
        <f>Subsurface_Scenario_Data!C239</f>
        <v/>
      </c>
      <c r="C730" s="34">
        <f>Subsurface_Scenario_Data!A239</f>
        <v/>
      </c>
      <c r="D730" s="34">
        <f>Subsurface_Scenario_Data!B239</f>
        <v/>
      </c>
      <c r="E730" s="34">
        <f>Subsurface_Scenario_Data!A239</f>
        <v/>
      </c>
      <c r="F730" s="34">
        <f>Subsurface_Scenario_Data!D239</f>
        <v/>
      </c>
    </row>
    <row r="731">
      <c r="A731" s="34">
        <f>Subsurface_Scenario_Data!A240</f>
        <v/>
      </c>
      <c r="B731" s="34">
        <f>Subsurface_Scenario_Data!C240</f>
        <v/>
      </c>
      <c r="C731" s="34">
        <f>Subsurface_Scenario_Data!A240</f>
        <v/>
      </c>
      <c r="D731" s="34">
        <f>Subsurface_Scenario_Data!B240</f>
        <v/>
      </c>
      <c r="E731" s="34">
        <f>Subsurface_Scenario_Data!A240</f>
        <v/>
      </c>
      <c r="F731" s="34">
        <f>Subsurface_Scenario_Data!D240</f>
        <v/>
      </c>
    </row>
    <row r="732">
      <c r="A732" s="34">
        <f>Subsurface_Scenario_Data!A241</f>
        <v/>
      </c>
      <c r="B732" s="34">
        <f>Subsurface_Scenario_Data!C241</f>
        <v/>
      </c>
      <c r="C732" s="34">
        <f>Subsurface_Scenario_Data!A241</f>
        <v/>
      </c>
      <c r="D732" s="34">
        <f>Subsurface_Scenario_Data!B241</f>
        <v/>
      </c>
      <c r="E732" s="34">
        <f>Subsurface_Scenario_Data!A241</f>
        <v/>
      </c>
      <c r="F732" s="34">
        <f>Subsurface_Scenario_Data!D241</f>
        <v/>
      </c>
    </row>
    <row r="733">
      <c r="A733" s="34">
        <f>Subsurface_Scenario_Data!A242</f>
        <v/>
      </c>
      <c r="B733" s="34">
        <f>Subsurface_Scenario_Data!C242</f>
        <v/>
      </c>
      <c r="C733" s="34">
        <f>Subsurface_Scenario_Data!A242</f>
        <v/>
      </c>
      <c r="D733" s="34">
        <f>Subsurface_Scenario_Data!B242</f>
        <v/>
      </c>
      <c r="E733" s="34">
        <f>Subsurface_Scenario_Data!A242</f>
        <v/>
      </c>
      <c r="F733" s="34">
        <f>Subsurface_Scenario_Data!D242</f>
        <v/>
      </c>
    </row>
    <row r="736" ht="15.6" customHeight="1" s="63">
      <c r="A736" s="32" t="inlineStr">
        <is>
          <t>Ocean Model vs No-Ocean Control</t>
        </is>
      </c>
    </row>
    <row r="737" ht="27.6" customHeight="1" s="63">
      <c r="A737" s="33" t="inlineStr">
        <is>
          <t>Ocean model margin x</t>
        </is>
      </c>
      <c r="B737" s="33" t="inlineStr">
        <is>
          <t>Ocean model margin</t>
        </is>
      </c>
      <c r="C737" s="33" t="inlineStr">
        <is>
          <t>No-ocean control margin x</t>
        </is>
      </c>
      <c r="D737" s="33" t="inlineStr">
        <is>
          <t>No-ocean control margin</t>
        </is>
      </c>
      <c r="E737" s="33" t="inlineStr">
        <is>
          <t>Zero threshold x</t>
        </is>
      </c>
      <c r="F737" s="33" t="inlineStr">
        <is>
          <t>Zero threshold</t>
        </is>
      </c>
    </row>
    <row r="738">
      <c r="A738" s="34">
        <f>Subsurface_Scenario_Data!A2</f>
        <v/>
      </c>
      <c r="B738" s="34">
        <f>Subsurface_Scenario_Data!H2</f>
        <v/>
      </c>
      <c r="C738" s="34">
        <f>Subsurface_Scenario_Data!A2</f>
        <v/>
      </c>
      <c r="D738" s="34">
        <f>Subsurface_Scenario_Data!I2</f>
        <v/>
      </c>
      <c r="E738" s="34">
        <f>Subsurface_Scenario_Data!A2</f>
        <v/>
      </c>
      <c r="F738" s="34">
        <f>Subsurface_Scenario_Data!J2</f>
        <v/>
      </c>
    </row>
    <row r="739">
      <c r="A739" s="34">
        <f>Subsurface_Scenario_Data!A3</f>
        <v/>
      </c>
      <c r="B739" s="34">
        <f>Subsurface_Scenario_Data!H3</f>
        <v/>
      </c>
      <c r="C739" s="34">
        <f>Subsurface_Scenario_Data!A3</f>
        <v/>
      </c>
      <c r="D739" s="34">
        <f>Subsurface_Scenario_Data!I3</f>
        <v/>
      </c>
      <c r="E739" s="34">
        <f>Subsurface_Scenario_Data!A3</f>
        <v/>
      </c>
      <c r="F739" s="34">
        <f>Subsurface_Scenario_Data!J3</f>
        <v/>
      </c>
    </row>
    <row r="740">
      <c r="A740" s="34">
        <f>Subsurface_Scenario_Data!A4</f>
        <v/>
      </c>
      <c r="B740" s="34">
        <f>Subsurface_Scenario_Data!H4</f>
        <v/>
      </c>
      <c r="C740" s="34">
        <f>Subsurface_Scenario_Data!A4</f>
        <v/>
      </c>
      <c r="D740" s="34">
        <f>Subsurface_Scenario_Data!I4</f>
        <v/>
      </c>
      <c r="E740" s="34">
        <f>Subsurface_Scenario_Data!A4</f>
        <v/>
      </c>
      <c r="F740" s="34">
        <f>Subsurface_Scenario_Data!J4</f>
        <v/>
      </c>
    </row>
    <row r="741">
      <c r="A741" s="34">
        <f>Subsurface_Scenario_Data!A5</f>
        <v/>
      </c>
      <c r="B741" s="34">
        <f>Subsurface_Scenario_Data!H5</f>
        <v/>
      </c>
      <c r="C741" s="34">
        <f>Subsurface_Scenario_Data!A5</f>
        <v/>
      </c>
      <c r="D741" s="34">
        <f>Subsurface_Scenario_Data!I5</f>
        <v/>
      </c>
      <c r="E741" s="34">
        <f>Subsurface_Scenario_Data!A5</f>
        <v/>
      </c>
      <c r="F741" s="34">
        <f>Subsurface_Scenario_Data!J5</f>
        <v/>
      </c>
    </row>
    <row r="742">
      <c r="A742" s="34">
        <f>Subsurface_Scenario_Data!A6</f>
        <v/>
      </c>
      <c r="B742" s="34">
        <f>Subsurface_Scenario_Data!H6</f>
        <v/>
      </c>
      <c r="C742" s="34">
        <f>Subsurface_Scenario_Data!A6</f>
        <v/>
      </c>
      <c r="D742" s="34">
        <f>Subsurface_Scenario_Data!I6</f>
        <v/>
      </c>
      <c r="E742" s="34">
        <f>Subsurface_Scenario_Data!A6</f>
        <v/>
      </c>
      <c r="F742" s="34">
        <f>Subsurface_Scenario_Data!J6</f>
        <v/>
      </c>
    </row>
    <row r="743">
      <c r="A743" s="34">
        <f>Subsurface_Scenario_Data!A7</f>
        <v/>
      </c>
      <c r="B743" s="34">
        <f>Subsurface_Scenario_Data!H7</f>
        <v/>
      </c>
      <c r="C743" s="34">
        <f>Subsurface_Scenario_Data!A7</f>
        <v/>
      </c>
      <c r="D743" s="34">
        <f>Subsurface_Scenario_Data!I7</f>
        <v/>
      </c>
      <c r="E743" s="34">
        <f>Subsurface_Scenario_Data!A7</f>
        <v/>
      </c>
      <c r="F743" s="34">
        <f>Subsurface_Scenario_Data!J7</f>
        <v/>
      </c>
    </row>
    <row r="744">
      <c r="A744" s="34">
        <f>Subsurface_Scenario_Data!A8</f>
        <v/>
      </c>
      <c r="B744" s="34">
        <f>Subsurface_Scenario_Data!H8</f>
        <v/>
      </c>
      <c r="C744" s="34">
        <f>Subsurface_Scenario_Data!A8</f>
        <v/>
      </c>
      <c r="D744" s="34">
        <f>Subsurface_Scenario_Data!I8</f>
        <v/>
      </c>
      <c r="E744" s="34">
        <f>Subsurface_Scenario_Data!A8</f>
        <v/>
      </c>
      <c r="F744" s="34">
        <f>Subsurface_Scenario_Data!J8</f>
        <v/>
      </c>
    </row>
    <row r="745">
      <c r="A745" s="34">
        <f>Subsurface_Scenario_Data!A9</f>
        <v/>
      </c>
      <c r="B745" s="34">
        <f>Subsurface_Scenario_Data!H9</f>
        <v/>
      </c>
      <c r="C745" s="34">
        <f>Subsurface_Scenario_Data!A9</f>
        <v/>
      </c>
      <c r="D745" s="34">
        <f>Subsurface_Scenario_Data!I9</f>
        <v/>
      </c>
      <c r="E745" s="34">
        <f>Subsurface_Scenario_Data!A9</f>
        <v/>
      </c>
      <c r="F745" s="34">
        <f>Subsurface_Scenario_Data!J9</f>
        <v/>
      </c>
    </row>
    <row r="746">
      <c r="A746" s="34">
        <f>Subsurface_Scenario_Data!A10</f>
        <v/>
      </c>
      <c r="B746" s="34">
        <f>Subsurface_Scenario_Data!H10</f>
        <v/>
      </c>
      <c r="C746" s="34">
        <f>Subsurface_Scenario_Data!A10</f>
        <v/>
      </c>
      <c r="D746" s="34">
        <f>Subsurface_Scenario_Data!I10</f>
        <v/>
      </c>
      <c r="E746" s="34">
        <f>Subsurface_Scenario_Data!A10</f>
        <v/>
      </c>
      <c r="F746" s="34">
        <f>Subsurface_Scenario_Data!J10</f>
        <v/>
      </c>
    </row>
    <row r="747">
      <c r="A747" s="34">
        <f>Subsurface_Scenario_Data!A11</f>
        <v/>
      </c>
      <c r="B747" s="34">
        <f>Subsurface_Scenario_Data!H11</f>
        <v/>
      </c>
      <c r="C747" s="34">
        <f>Subsurface_Scenario_Data!A11</f>
        <v/>
      </c>
      <c r="D747" s="34">
        <f>Subsurface_Scenario_Data!I11</f>
        <v/>
      </c>
      <c r="E747" s="34">
        <f>Subsurface_Scenario_Data!A11</f>
        <v/>
      </c>
      <c r="F747" s="34">
        <f>Subsurface_Scenario_Data!J11</f>
        <v/>
      </c>
    </row>
    <row r="748">
      <c r="A748" s="34">
        <f>Subsurface_Scenario_Data!A12</f>
        <v/>
      </c>
      <c r="B748" s="34">
        <f>Subsurface_Scenario_Data!H12</f>
        <v/>
      </c>
      <c r="C748" s="34">
        <f>Subsurface_Scenario_Data!A12</f>
        <v/>
      </c>
      <c r="D748" s="34">
        <f>Subsurface_Scenario_Data!I12</f>
        <v/>
      </c>
      <c r="E748" s="34">
        <f>Subsurface_Scenario_Data!A12</f>
        <v/>
      </c>
      <c r="F748" s="34">
        <f>Subsurface_Scenario_Data!J12</f>
        <v/>
      </c>
    </row>
    <row r="749">
      <c r="A749" s="34">
        <f>Subsurface_Scenario_Data!A13</f>
        <v/>
      </c>
      <c r="B749" s="34">
        <f>Subsurface_Scenario_Data!H13</f>
        <v/>
      </c>
      <c r="C749" s="34">
        <f>Subsurface_Scenario_Data!A13</f>
        <v/>
      </c>
      <c r="D749" s="34">
        <f>Subsurface_Scenario_Data!I13</f>
        <v/>
      </c>
      <c r="E749" s="34">
        <f>Subsurface_Scenario_Data!A13</f>
        <v/>
      </c>
      <c r="F749" s="34">
        <f>Subsurface_Scenario_Data!J13</f>
        <v/>
      </c>
    </row>
    <row r="750">
      <c r="A750" s="34">
        <f>Subsurface_Scenario_Data!A14</f>
        <v/>
      </c>
      <c r="B750" s="34">
        <f>Subsurface_Scenario_Data!H14</f>
        <v/>
      </c>
      <c r="C750" s="34">
        <f>Subsurface_Scenario_Data!A14</f>
        <v/>
      </c>
      <c r="D750" s="34">
        <f>Subsurface_Scenario_Data!I14</f>
        <v/>
      </c>
      <c r="E750" s="34">
        <f>Subsurface_Scenario_Data!A14</f>
        <v/>
      </c>
      <c r="F750" s="34">
        <f>Subsurface_Scenario_Data!J14</f>
        <v/>
      </c>
    </row>
    <row r="751">
      <c r="A751" s="34">
        <f>Subsurface_Scenario_Data!A15</f>
        <v/>
      </c>
      <c r="B751" s="34">
        <f>Subsurface_Scenario_Data!H15</f>
        <v/>
      </c>
      <c r="C751" s="34">
        <f>Subsurface_Scenario_Data!A15</f>
        <v/>
      </c>
      <c r="D751" s="34">
        <f>Subsurface_Scenario_Data!I15</f>
        <v/>
      </c>
      <c r="E751" s="34">
        <f>Subsurface_Scenario_Data!A15</f>
        <v/>
      </c>
      <c r="F751" s="34">
        <f>Subsurface_Scenario_Data!J15</f>
        <v/>
      </c>
    </row>
    <row r="752">
      <c r="A752" s="34">
        <f>Subsurface_Scenario_Data!A16</f>
        <v/>
      </c>
      <c r="B752" s="34">
        <f>Subsurface_Scenario_Data!H16</f>
        <v/>
      </c>
      <c r="C752" s="34">
        <f>Subsurface_Scenario_Data!A16</f>
        <v/>
      </c>
      <c r="D752" s="34">
        <f>Subsurface_Scenario_Data!I16</f>
        <v/>
      </c>
      <c r="E752" s="34">
        <f>Subsurface_Scenario_Data!A16</f>
        <v/>
      </c>
      <c r="F752" s="34">
        <f>Subsurface_Scenario_Data!J16</f>
        <v/>
      </c>
    </row>
    <row r="753">
      <c r="A753" s="34">
        <f>Subsurface_Scenario_Data!A17</f>
        <v/>
      </c>
      <c r="B753" s="34">
        <f>Subsurface_Scenario_Data!H17</f>
        <v/>
      </c>
      <c r="C753" s="34">
        <f>Subsurface_Scenario_Data!A17</f>
        <v/>
      </c>
      <c r="D753" s="34">
        <f>Subsurface_Scenario_Data!I17</f>
        <v/>
      </c>
      <c r="E753" s="34">
        <f>Subsurface_Scenario_Data!A17</f>
        <v/>
      </c>
      <c r="F753" s="34">
        <f>Subsurface_Scenario_Data!J17</f>
        <v/>
      </c>
    </row>
    <row r="754">
      <c r="A754" s="34">
        <f>Subsurface_Scenario_Data!A18</f>
        <v/>
      </c>
      <c r="B754" s="34">
        <f>Subsurface_Scenario_Data!H18</f>
        <v/>
      </c>
      <c r="C754" s="34">
        <f>Subsurface_Scenario_Data!A18</f>
        <v/>
      </c>
      <c r="D754" s="34">
        <f>Subsurface_Scenario_Data!I18</f>
        <v/>
      </c>
      <c r="E754" s="34">
        <f>Subsurface_Scenario_Data!A18</f>
        <v/>
      </c>
      <c r="F754" s="34">
        <f>Subsurface_Scenario_Data!J18</f>
        <v/>
      </c>
    </row>
    <row r="755">
      <c r="A755" s="34">
        <f>Subsurface_Scenario_Data!A19</f>
        <v/>
      </c>
      <c r="B755" s="34">
        <f>Subsurface_Scenario_Data!H19</f>
        <v/>
      </c>
      <c r="C755" s="34">
        <f>Subsurface_Scenario_Data!A19</f>
        <v/>
      </c>
      <c r="D755" s="34">
        <f>Subsurface_Scenario_Data!I19</f>
        <v/>
      </c>
      <c r="E755" s="34">
        <f>Subsurface_Scenario_Data!A19</f>
        <v/>
      </c>
      <c r="F755" s="34">
        <f>Subsurface_Scenario_Data!J19</f>
        <v/>
      </c>
    </row>
    <row r="756">
      <c r="A756" s="34">
        <f>Subsurface_Scenario_Data!A20</f>
        <v/>
      </c>
      <c r="B756" s="34">
        <f>Subsurface_Scenario_Data!H20</f>
        <v/>
      </c>
      <c r="C756" s="34">
        <f>Subsurface_Scenario_Data!A20</f>
        <v/>
      </c>
      <c r="D756" s="34">
        <f>Subsurface_Scenario_Data!I20</f>
        <v/>
      </c>
      <c r="E756" s="34">
        <f>Subsurface_Scenario_Data!A20</f>
        <v/>
      </c>
      <c r="F756" s="34">
        <f>Subsurface_Scenario_Data!J20</f>
        <v/>
      </c>
    </row>
    <row r="757">
      <c r="A757" s="34">
        <f>Subsurface_Scenario_Data!A21</f>
        <v/>
      </c>
      <c r="B757" s="34">
        <f>Subsurface_Scenario_Data!H21</f>
        <v/>
      </c>
      <c r="C757" s="34">
        <f>Subsurface_Scenario_Data!A21</f>
        <v/>
      </c>
      <c r="D757" s="34">
        <f>Subsurface_Scenario_Data!I21</f>
        <v/>
      </c>
      <c r="E757" s="34">
        <f>Subsurface_Scenario_Data!A21</f>
        <v/>
      </c>
      <c r="F757" s="34">
        <f>Subsurface_Scenario_Data!J21</f>
        <v/>
      </c>
    </row>
    <row r="758">
      <c r="A758" s="34">
        <f>Subsurface_Scenario_Data!A22</f>
        <v/>
      </c>
      <c r="B758" s="34">
        <f>Subsurface_Scenario_Data!H22</f>
        <v/>
      </c>
      <c r="C758" s="34">
        <f>Subsurface_Scenario_Data!A22</f>
        <v/>
      </c>
      <c r="D758" s="34">
        <f>Subsurface_Scenario_Data!I22</f>
        <v/>
      </c>
      <c r="E758" s="34">
        <f>Subsurface_Scenario_Data!A22</f>
        <v/>
      </c>
      <c r="F758" s="34">
        <f>Subsurface_Scenario_Data!J22</f>
        <v/>
      </c>
    </row>
    <row r="759">
      <c r="A759" s="34">
        <f>Subsurface_Scenario_Data!A23</f>
        <v/>
      </c>
      <c r="B759" s="34">
        <f>Subsurface_Scenario_Data!H23</f>
        <v/>
      </c>
      <c r="C759" s="34">
        <f>Subsurface_Scenario_Data!A23</f>
        <v/>
      </c>
      <c r="D759" s="34">
        <f>Subsurface_Scenario_Data!I23</f>
        <v/>
      </c>
      <c r="E759" s="34">
        <f>Subsurface_Scenario_Data!A23</f>
        <v/>
      </c>
      <c r="F759" s="34">
        <f>Subsurface_Scenario_Data!J23</f>
        <v/>
      </c>
    </row>
    <row r="760">
      <c r="A760" s="34">
        <f>Subsurface_Scenario_Data!A24</f>
        <v/>
      </c>
      <c r="B760" s="34">
        <f>Subsurface_Scenario_Data!H24</f>
        <v/>
      </c>
      <c r="C760" s="34">
        <f>Subsurface_Scenario_Data!A24</f>
        <v/>
      </c>
      <c r="D760" s="34">
        <f>Subsurface_Scenario_Data!I24</f>
        <v/>
      </c>
      <c r="E760" s="34">
        <f>Subsurface_Scenario_Data!A24</f>
        <v/>
      </c>
      <c r="F760" s="34">
        <f>Subsurface_Scenario_Data!J24</f>
        <v/>
      </c>
    </row>
    <row r="761">
      <c r="A761" s="34">
        <f>Subsurface_Scenario_Data!A25</f>
        <v/>
      </c>
      <c r="B761" s="34">
        <f>Subsurface_Scenario_Data!H25</f>
        <v/>
      </c>
      <c r="C761" s="34">
        <f>Subsurface_Scenario_Data!A25</f>
        <v/>
      </c>
      <c r="D761" s="34">
        <f>Subsurface_Scenario_Data!I25</f>
        <v/>
      </c>
      <c r="E761" s="34">
        <f>Subsurface_Scenario_Data!A25</f>
        <v/>
      </c>
      <c r="F761" s="34">
        <f>Subsurface_Scenario_Data!J25</f>
        <v/>
      </c>
    </row>
    <row r="762">
      <c r="A762" s="34">
        <f>Subsurface_Scenario_Data!A26</f>
        <v/>
      </c>
      <c r="B762" s="34">
        <f>Subsurface_Scenario_Data!H26</f>
        <v/>
      </c>
      <c r="C762" s="34">
        <f>Subsurface_Scenario_Data!A26</f>
        <v/>
      </c>
      <c r="D762" s="34">
        <f>Subsurface_Scenario_Data!I26</f>
        <v/>
      </c>
      <c r="E762" s="34">
        <f>Subsurface_Scenario_Data!A26</f>
        <v/>
      </c>
      <c r="F762" s="34">
        <f>Subsurface_Scenario_Data!J26</f>
        <v/>
      </c>
    </row>
    <row r="763">
      <c r="A763" s="34">
        <f>Subsurface_Scenario_Data!A27</f>
        <v/>
      </c>
      <c r="B763" s="34">
        <f>Subsurface_Scenario_Data!H27</f>
        <v/>
      </c>
      <c r="C763" s="34">
        <f>Subsurface_Scenario_Data!A27</f>
        <v/>
      </c>
      <c r="D763" s="34">
        <f>Subsurface_Scenario_Data!I27</f>
        <v/>
      </c>
      <c r="E763" s="34">
        <f>Subsurface_Scenario_Data!A27</f>
        <v/>
      </c>
      <c r="F763" s="34">
        <f>Subsurface_Scenario_Data!J27</f>
        <v/>
      </c>
    </row>
    <row r="764">
      <c r="A764" s="34">
        <f>Subsurface_Scenario_Data!A28</f>
        <v/>
      </c>
      <c r="B764" s="34">
        <f>Subsurface_Scenario_Data!H28</f>
        <v/>
      </c>
      <c r="C764" s="34">
        <f>Subsurface_Scenario_Data!A28</f>
        <v/>
      </c>
      <c r="D764" s="34">
        <f>Subsurface_Scenario_Data!I28</f>
        <v/>
      </c>
      <c r="E764" s="34">
        <f>Subsurface_Scenario_Data!A28</f>
        <v/>
      </c>
      <c r="F764" s="34">
        <f>Subsurface_Scenario_Data!J28</f>
        <v/>
      </c>
    </row>
    <row r="765">
      <c r="A765" s="34">
        <f>Subsurface_Scenario_Data!A29</f>
        <v/>
      </c>
      <c r="B765" s="34">
        <f>Subsurface_Scenario_Data!H29</f>
        <v/>
      </c>
      <c r="C765" s="34">
        <f>Subsurface_Scenario_Data!A29</f>
        <v/>
      </c>
      <c r="D765" s="34">
        <f>Subsurface_Scenario_Data!I29</f>
        <v/>
      </c>
      <c r="E765" s="34">
        <f>Subsurface_Scenario_Data!A29</f>
        <v/>
      </c>
      <c r="F765" s="34">
        <f>Subsurface_Scenario_Data!J29</f>
        <v/>
      </c>
    </row>
    <row r="766">
      <c r="A766" s="34">
        <f>Subsurface_Scenario_Data!A30</f>
        <v/>
      </c>
      <c r="B766" s="34">
        <f>Subsurface_Scenario_Data!H30</f>
        <v/>
      </c>
      <c r="C766" s="34">
        <f>Subsurface_Scenario_Data!A30</f>
        <v/>
      </c>
      <c r="D766" s="34">
        <f>Subsurface_Scenario_Data!I30</f>
        <v/>
      </c>
      <c r="E766" s="34">
        <f>Subsurface_Scenario_Data!A30</f>
        <v/>
      </c>
      <c r="F766" s="34">
        <f>Subsurface_Scenario_Data!J30</f>
        <v/>
      </c>
    </row>
    <row r="767">
      <c r="A767" s="34">
        <f>Subsurface_Scenario_Data!A31</f>
        <v/>
      </c>
      <c r="B767" s="34">
        <f>Subsurface_Scenario_Data!H31</f>
        <v/>
      </c>
      <c r="C767" s="34">
        <f>Subsurface_Scenario_Data!A31</f>
        <v/>
      </c>
      <c r="D767" s="34">
        <f>Subsurface_Scenario_Data!I31</f>
        <v/>
      </c>
      <c r="E767" s="34">
        <f>Subsurface_Scenario_Data!A31</f>
        <v/>
      </c>
      <c r="F767" s="34">
        <f>Subsurface_Scenario_Data!J31</f>
        <v/>
      </c>
    </row>
    <row r="768">
      <c r="A768" s="34">
        <f>Subsurface_Scenario_Data!A32</f>
        <v/>
      </c>
      <c r="B768" s="34">
        <f>Subsurface_Scenario_Data!H32</f>
        <v/>
      </c>
      <c r="C768" s="34">
        <f>Subsurface_Scenario_Data!A32</f>
        <v/>
      </c>
      <c r="D768" s="34">
        <f>Subsurface_Scenario_Data!I32</f>
        <v/>
      </c>
      <c r="E768" s="34">
        <f>Subsurface_Scenario_Data!A32</f>
        <v/>
      </c>
      <c r="F768" s="34">
        <f>Subsurface_Scenario_Data!J32</f>
        <v/>
      </c>
    </row>
    <row r="769">
      <c r="A769" s="34">
        <f>Subsurface_Scenario_Data!A33</f>
        <v/>
      </c>
      <c r="B769" s="34">
        <f>Subsurface_Scenario_Data!H33</f>
        <v/>
      </c>
      <c r="C769" s="34">
        <f>Subsurface_Scenario_Data!A33</f>
        <v/>
      </c>
      <c r="D769" s="34">
        <f>Subsurface_Scenario_Data!I33</f>
        <v/>
      </c>
      <c r="E769" s="34">
        <f>Subsurface_Scenario_Data!A33</f>
        <v/>
      </c>
      <c r="F769" s="34">
        <f>Subsurface_Scenario_Data!J33</f>
        <v/>
      </c>
    </row>
    <row r="770">
      <c r="A770" s="34">
        <f>Subsurface_Scenario_Data!A34</f>
        <v/>
      </c>
      <c r="B770" s="34">
        <f>Subsurface_Scenario_Data!H34</f>
        <v/>
      </c>
      <c r="C770" s="34">
        <f>Subsurface_Scenario_Data!A34</f>
        <v/>
      </c>
      <c r="D770" s="34">
        <f>Subsurface_Scenario_Data!I34</f>
        <v/>
      </c>
      <c r="E770" s="34">
        <f>Subsurface_Scenario_Data!A34</f>
        <v/>
      </c>
      <c r="F770" s="34">
        <f>Subsurface_Scenario_Data!J34</f>
        <v/>
      </c>
    </row>
    <row r="771">
      <c r="A771" s="34">
        <f>Subsurface_Scenario_Data!A35</f>
        <v/>
      </c>
      <c r="B771" s="34">
        <f>Subsurface_Scenario_Data!H35</f>
        <v/>
      </c>
      <c r="C771" s="34">
        <f>Subsurface_Scenario_Data!A35</f>
        <v/>
      </c>
      <c r="D771" s="34">
        <f>Subsurface_Scenario_Data!I35</f>
        <v/>
      </c>
      <c r="E771" s="34">
        <f>Subsurface_Scenario_Data!A35</f>
        <v/>
      </c>
      <c r="F771" s="34">
        <f>Subsurface_Scenario_Data!J35</f>
        <v/>
      </c>
    </row>
    <row r="772">
      <c r="A772" s="34">
        <f>Subsurface_Scenario_Data!A36</f>
        <v/>
      </c>
      <c r="B772" s="34">
        <f>Subsurface_Scenario_Data!H36</f>
        <v/>
      </c>
      <c r="C772" s="34">
        <f>Subsurface_Scenario_Data!A36</f>
        <v/>
      </c>
      <c r="D772" s="34">
        <f>Subsurface_Scenario_Data!I36</f>
        <v/>
      </c>
      <c r="E772" s="34">
        <f>Subsurface_Scenario_Data!A36</f>
        <v/>
      </c>
      <c r="F772" s="34">
        <f>Subsurface_Scenario_Data!J36</f>
        <v/>
      </c>
    </row>
    <row r="773">
      <c r="A773" s="34">
        <f>Subsurface_Scenario_Data!A37</f>
        <v/>
      </c>
      <c r="B773" s="34">
        <f>Subsurface_Scenario_Data!H37</f>
        <v/>
      </c>
      <c r="C773" s="34">
        <f>Subsurface_Scenario_Data!A37</f>
        <v/>
      </c>
      <c r="D773" s="34">
        <f>Subsurface_Scenario_Data!I37</f>
        <v/>
      </c>
      <c r="E773" s="34">
        <f>Subsurface_Scenario_Data!A37</f>
        <v/>
      </c>
      <c r="F773" s="34">
        <f>Subsurface_Scenario_Data!J37</f>
        <v/>
      </c>
    </row>
    <row r="774">
      <c r="A774" s="34">
        <f>Subsurface_Scenario_Data!A38</f>
        <v/>
      </c>
      <c r="B774" s="34">
        <f>Subsurface_Scenario_Data!H38</f>
        <v/>
      </c>
      <c r="C774" s="34">
        <f>Subsurface_Scenario_Data!A38</f>
        <v/>
      </c>
      <c r="D774" s="34">
        <f>Subsurface_Scenario_Data!I38</f>
        <v/>
      </c>
      <c r="E774" s="34">
        <f>Subsurface_Scenario_Data!A38</f>
        <v/>
      </c>
      <c r="F774" s="34">
        <f>Subsurface_Scenario_Data!J38</f>
        <v/>
      </c>
    </row>
    <row r="775">
      <c r="A775" s="34">
        <f>Subsurface_Scenario_Data!A39</f>
        <v/>
      </c>
      <c r="B775" s="34">
        <f>Subsurface_Scenario_Data!H39</f>
        <v/>
      </c>
      <c r="C775" s="34">
        <f>Subsurface_Scenario_Data!A39</f>
        <v/>
      </c>
      <c r="D775" s="34">
        <f>Subsurface_Scenario_Data!I39</f>
        <v/>
      </c>
      <c r="E775" s="34">
        <f>Subsurface_Scenario_Data!A39</f>
        <v/>
      </c>
      <c r="F775" s="34">
        <f>Subsurface_Scenario_Data!J39</f>
        <v/>
      </c>
    </row>
    <row r="776">
      <c r="A776" s="34">
        <f>Subsurface_Scenario_Data!A40</f>
        <v/>
      </c>
      <c r="B776" s="34">
        <f>Subsurface_Scenario_Data!H40</f>
        <v/>
      </c>
      <c r="C776" s="34">
        <f>Subsurface_Scenario_Data!A40</f>
        <v/>
      </c>
      <c r="D776" s="34">
        <f>Subsurface_Scenario_Data!I40</f>
        <v/>
      </c>
      <c r="E776" s="34">
        <f>Subsurface_Scenario_Data!A40</f>
        <v/>
      </c>
      <c r="F776" s="34">
        <f>Subsurface_Scenario_Data!J40</f>
        <v/>
      </c>
    </row>
    <row r="777">
      <c r="A777" s="34">
        <f>Subsurface_Scenario_Data!A41</f>
        <v/>
      </c>
      <c r="B777" s="34">
        <f>Subsurface_Scenario_Data!H41</f>
        <v/>
      </c>
      <c r="C777" s="34">
        <f>Subsurface_Scenario_Data!A41</f>
        <v/>
      </c>
      <c r="D777" s="34">
        <f>Subsurface_Scenario_Data!I41</f>
        <v/>
      </c>
      <c r="E777" s="34">
        <f>Subsurface_Scenario_Data!A41</f>
        <v/>
      </c>
      <c r="F777" s="34">
        <f>Subsurface_Scenario_Data!J41</f>
        <v/>
      </c>
    </row>
    <row r="778">
      <c r="A778" s="34">
        <f>Subsurface_Scenario_Data!A42</f>
        <v/>
      </c>
      <c r="B778" s="34">
        <f>Subsurface_Scenario_Data!H42</f>
        <v/>
      </c>
      <c r="C778" s="34">
        <f>Subsurface_Scenario_Data!A42</f>
        <v/>
      </c>
      <c r="D778" s="34">
        <f>Subsurface_Scenario_Data!I42</f>
        <v/>
      </c>
      <c r="E778" s="34">
        <f>Subsurface_Scenario_Data!A42</f>
        <v/>
      </c>
      <c r="F778" s="34">
        <f>Subsurface_Scenario_Data!J42</f>
        <v/>
      </c>
    </row>
    <row r="779">
      <c r="A779" s="34">
        <f>Subsurface_Scenario_Data!A43</f>
        <v/>
      </c>
      <c r="B779" s="34">
        <f>Subsurface_Scenario_Data!H43</f>
        <v/>
      </c>
      <c r="C779" s="34">
        <f>Subsurface_Scenario_Data!A43</f>
        <v/>
      </c>
      <c r="D779" s="34">
        <f>Subsurface_Scenario_Data!I43</f>
        <v/>
      </c>
      <c r="E779" s="34">
        <f>Subsurface_Scenario_Data!A43</f>
        <v/>
      </c>
      <c r="F779" s="34">
        <f>Subsurface_Scenario_Data!J43</f>
        <v/>
      </c>
    </row>
    <row r="780">
      <c r="A780" s="34">
        <f>Subsurface_Scenario_Data!A44</f>
        <v/>
      </c>
      <c r="B780" s="34">
        <f>Subsurface_Scenario_Data!H44</f>
        <v/>
      </c>
      <c r="C780" s="34">
        <f>Subsurface_Scenario_Data!A44</f>
        <v/>
      </c>
      <c r="D780" s="34">
        <f>Subsurface_Scenario_Data!I44</f>
        <v/>
      </c>
      <c r="E780" s="34">
        <f>Subsurface_Scenario_Data!A44</f>
        <v/>
      </c>
      <c r="F780" s="34">
        <f>Subsurface_Scenario_Data!J44</f>
        <v/>
      </c>
    </row>
    <row r="781">
      <c r="A781" s="34">
        <f>Subsurface_Scenario_Data!A45</f>
        <v/>
      </c>
      <c r="B781" s="34">
        <f>Subsurface_Scenario_Data!H45</f>
        <v/>
      </c>
      <c r="C781" s="34">
        <f>Subsurface_Scenario_Data!A45</f>
        <v/>
      </c>
      <c r="D781" s="34">
        <f>Subsurface_Scenario_Data!I45</f>
        <v/>
      </c>
      <c r="E781" s="34">
        <f>Subsurface_Scenario_Data!A45</f>
        <v/>
      </c>
      <c r="F781" s="34">
        <f>Subsurface_Scenario_Data!J45</f>
        <v/>
      </c>
    </row>
    <row r="782">
      <c r="A782" s="34">
        <f>Subsurface_Scenario_Data!A46</f>
        <v/>
      </c>
      <c r="B782" s="34">
        <f>Subsurface_Scenario_Data!H46</f>
        <v/>
      </c>
      <c r="C782" s="34">
        <f>Subsurface_Scenario_Data!A46</f>
        <v/>
      </c>
      <c r="D782" s="34">
        <f>Subsurface_Scenario_Data!I46</f>
        <v/>
      </c>
      <c r="E782" s="34">
        <f>Subsurface_Scenario_Data!A46</f>
        <v/>
      </c>
      <c r="F782" s="34">
        <f>Subsurface_Scenario_Data!J46</f>
        <v/>
      </c>
    </row>
    <row r="783">
      <c r="A783" s="34">
        <f>Subsurface_Scenario_Data!A47</f>
        <v/>
      </c>
      <c r="B783" s="34">
        <f>Subsurface_Scenario_Data!H47</f>
        <v/>
      </c>
      <c r="C783" s="34">
        <f>Subsurface_Scenario_Data!A47</f>
        <v/>
      </c>
      <c r="D783" s="34">
        <f>Subsurface_Scenario_Data!I47</f>
        <v/>
      </c>
      <c r="E783" s="34">
        <f>Subsurface_Scenario_Data!A47</f>
        <v/>
      </c>
      <c r="F783" s="34">
        <f>Subsurface_Scenario_Data!J47</f>
        <v/>
      </c>
    </row>
    <row r="784">
      <c r="A784" s="34">
        <f>Subsurface_Scenario_Data!A48</f>
        <v/>
      </c>
      <c r="B784" s="34">
        <f>Subsurface_Scenario_Data!H48</f>
        <v/>
      </c>
      <c r="C784" s="34">
        <f>Subsurface_Scenario_Data!A48</f>
        <v/>
      </c>
      <c r="D784" s="34">
        <f>Subsurface_Scenario_Data!I48</f>
        <v/>
      </c>
      <c r="E784" s="34">
        <f>Subsurface_Scenario_Data!A48</f>
        <v/>
      </c>
      <c r="F784" s="34">
        <f>Subsurface_Scenario_Data!J48</f>
        <v/>
      </c>
    </row>
    <row r="785">
      <c r="A785" s="34">
        <f>Subsurface_Scenario_Data!A49</f>
        <v/>
      </c>
      <c r="B785" s="34">
        <f>Subsurface_Scenario_Data!H49</f>
        <v/>
      </c>
      <c r="C785" s="34">
        <f>Subsurface_Scenario_Data!A49</f>
        <v/>
      </c>
      <c r="D785" s="34">
        <f>Subsurface_Scenario_Data!I49</f>
        <v/>
      </c>
      <c r="E785" s="34">
        <f>Subsurface_Scenario_Data!A49</f>
        <v/>
      </c>
      <c r="F785" s="34">
        <f>Subsurface_Scenario_Data!J49</f>
        <v/>
      </c>
    </row>
    <row r="786">
      <c r="A786" s="34">
        <f>Subsurface_Scenario_Data!A50</f>
        <v/>
      </c>
      <c r="B786" s="34">
        <f>Subsurface_Scenario_Data!H50</f>
        <v/>
      </c>
      <c r="C786" s="34">
        <f>Subsurface_Scenario_Data!A50</f>
        <v/>
      </c>
      <c r="D786" s="34">
        <f>Subsurface_Scenario_Data!I50</f>
        <v/>
      </c>
      <c r="E786" s="34">
        <f>Subsurface_Scenario_Data!A50</f>
        <v/>
      </c>
      <c r="F786" s="34">
        <f>Subsurface_Scenario_Data!J50</f>
        <v/>
      </c>
    </row>
    <row r="787">
      <c r="A787" s="34">
        <f>Subsurface_Scenario_Data!A51</f>
        <v/>
      </c>
      <c r="B787" s="34">
        <f>Subsurface_Scenario_Data!H51</f>
        <v/>
      </c>
      <c r="C787" s="34">
        <f>Subsurface_Scenario_Data!A51</f>
        <v/>
      </c>
      <c r="D787" s="34">
        <f>Subsurface_Scenario_Data!I51</f>
        <v/>
      </c>
      <c r="E787" s="34">
        <f>Subsurface_Scenario_Data!A51</f>
        <v/>
      </c>
      <c r="F787" s="34">
        <f>Subsurface_Scenario_Data!J51</f>
        <v/>
      </c>
    </row>
    <row r="788">
      <c r="A788" s="34">
        <f>Subsurface_Scenario_Data!A52</f>
        <v/>
      </c>
      <c r="B788" s="34">
        <f>Subsurface_Scenario_Data!H52</f>
        <v/>
      </c>
      <c r="C788" s="34">
        <f>Subsurface_Scenario_Data!A52</f>
        <v/>
      </c>
      <c r="D788" s="34">
        <f>Subsurface_Scenario_Data!I52</f>
        <v/>
      </c>
      <c r="E788" s="34">
        <f>Subsurface_Scenario_Data!A52</f>
        <v/>
      </c>
      <c r="F788" s="34">
        <f>Subsurface_Scenario_Data!J52</f>
        <v/>
      </c>
    </row>
    <row r="789">
      <c r="A789" s="34">
        <f>Subsurface_Scenario_Data!A53</f>
        <v/>
      </c>
      <c r="B789" s="34">
        <f>Subsurface_Scenario_Data!H53</f>
        <v/>
      </c>
      <c r="C789" s="34">
        <f>Subsurface_Scenario_Data!A53</f>
        <v/>
      </c>
      <c r="D789" s="34">
        <f>Subsurface_Scenario_Data!I53</f>
        <v/>
      </c>
      <c r="E789" s="34">
        <f>Subsurface_Scenario_Data!A53</f>
        <v/>
      </c>
      <c r="F789" s="34">
        <f>Subsurface_Scenario_Data!J53</f>
        <v/>
      </c>
    </row>
    <row r="790">
      <c r="A790" s="34">
        <f>Subsurface_Scenario_Data!A54</f>
        <v/>
      </c>
      <c r="B790" s="34">
        <f>Subsurface_Scenario_Data!H54</f>
        <v/>
      </c>
      <c r="C790" s="34">
        <f>Subsurface_Scenario_Data!A54</f>
        <v/>
      </c>
      <c r="D790" s="34">
        <f>Subsurface_Scenario_Data!I54</f>
        <v/>
      </c>
      <c r="E790" s="34">
        <f>Subsurface_Scenario_Data!A54</f>
        <v/>
      </c>
      <c r="F790" s="34">
        <f>Subsurface_Scenario_Data!J54</f>
        <v/>
      </c>
    </row>
    <row r="791">
      <c r="A791" s="34">
        <f>Subsurface_Scenario_Data!A55</f>
        <v/>
      </c>
      <c r="B791" s="34">
        <f>Subsurface_Scenario_Data!H55</f>
        <v/>
      </c>
      <c r="C791" s="34">
        <f>Subsurface_Scenario_Data!A55</f>
        <v/>
      </c>
      <c r="D791" s="34">
        <f>Subsurface_Scenario_Data!I55</f>
        <v/>
      </c>
      <c r="E791" s="34">
        <f>Subsurface_Scenario_Data!A55</f>
        <v/>
      </c>
      <c r="F791" s="34">
        <f>Subsurface_Scenario_Data!J55</f>
        <v/>
      </c>
    </row>
    <row r="792">
      <c r="A792" s="34">
        <f>Subsurface_Scenario_Data!A56</f>
        <v/>
      </c>
      <c r="B792" s="34">
        <f>Subsurface_Scenario_Data!H56</f>
        <v/>
      </c>
      <c r="C792" s="34">
        <f>Subsurface_Scenario_Data!A56</f>
        <v/>
      </c>
      <c r="D792" s="34">
        <f>Subsurface_Scenario_Data!I56</f>
        <v/>
      </c>
      <c r="E792" s="34">
        <f>Subsurface_Scenario_Data!A56</f>
        <v/>
      </c>
      <c r="F792" s="34">
        <f>Subsurface_Scenario_Data!J56</f>
        <v/>
      </c>
    </row>
    <row r="793">
      <c r="A793" s="34">
        <f>Subsurface_Scenario_Data!A57</f>
        <v/>
      </c>
      <c r="B793" s="34">
        <f>Subsurface_Scenario_Data!H57</f>
        <v/>
      </c>
      <c r="C793" s="34">
        <f>Subsurface_Scenario_Data!A57</f>
        <v/>
      </c>
      <c r="D793" s="34">
        <f>Subsurface_Scenario_Data!I57</f>
        <v/>
      </c>
      <c r="E793" s="34">
        <f>Subsurface_Scenario_Data!A57</f>
        <v/>
      </c>
      <c r="F793" s="34">
        <f>Subsurface_Scenario_Data!J57</f>
        <v/>
      </c>
    </row>
    <row r="794">
      <c r="A794" s="34">
        <f>Subsurface_Scenario_Data!A58</f>
        <v/>
      </c>
      <c r="B794" s="34">
        <f>Subsurface_Scenario_Data!H58</f>
        <v/>
      </c>
      <c r="C794" s="34">
        <f>Subsurface_Scenario_Data!A58</f>
        <v/>
      </c>
      <c r="D794" s="34">
        <f>Subsurface_Scenario_Data!I58</f>
        <v/>
      </c>
      <c r="E794" s="34">
        <f>Subsurface_Scenario_Data!A58</f>
        <v/>
      </c>
      <c r="F794" s="34">
        <f>Subsurface_Scenario_Data!J58</f>
        <v/>
      </c>
    </row>
    <row r="795">
      <c r="A795" s="34">
        <f>Subsurface_Scenario_Data!A59</f>
        <v/>
      </c>
      <c r="B795" s="34">
        <f>Subsurface_Scenario_Data!H59</f>
        <v/>
      </c>
      <c r="C795" s="34">
        <f>Subsurface_Scenario_Data!A59</f>
        <v/>
      </c>
      <c r="D795" s="34">
        <f>Subsurface_Scenario_Data!I59</f>
        <v/>
      </c>
      <c r="E795" s="34">
        <f>Subsurface_Scenario_Data!A59</f>
        <v/>
      </c>
      <c r="F795" s="34">
        <f>Subsurface_Scenario_Data!J59</f>
        <v/>
      </c>
    </row>
    <row r="796">
      <c r="A796" s="34">
        <f>Subsurface_Scenario_Data!A60</f>
        <v/>
      </c>
      <c r="B796" s="34">
        <f>Subsurface_Scenario_Data!H60</f>
        <v/>
      </c>
      <c r="C796" s="34">
        <f>Subsurface_Scenario_Data!A60</f>
        <v/>
      </c>
      <c r="D796" s="34">
        <f>Subsurface_Scenario_Data!I60</f>
        <v/>
      </c>
      <c r="E796" s="34">
        <f>Subsurface_Scenario_Data!A60</f>
        <v/>
      </c>
      <c r="F796" s="34">
        <f>Subsurface_Scenario_Data!J60</f>
        <v/>
      </c>
    </row>
    <row r="797">
      <c r="A797" s="34">
        <f>Subsurface_Scenario_Data!A61</f>
        <v/>
      </c>
      <c r="B797" s="34">
        <f>Subsurface_Scenario_Data!H61</f>
        <v/>
      </c>
      <c r="C797" s="34">
        <f>Subsurface_Scenario_Data!A61</f>
        <v/>
      </c>
      <c r="D797" s="34">
        <f>Subsurface_Scenario_Data!I61</f>
        <v/>
      </c>
      <c r="E797" s="34">
        <f>Subsurface_Scenario_Data!A61</f>
        <v/>
      </c>
      <c r="F797" s="34">
        <f>Subsurface_Scenario_Data!J61</f>
        <v/>
      </c>
    </row>
    <row r="798">
      <c r="A798" s="34">
        <f>Subsurface_Scenario_Data!A62</f>
        <v/>
      </c>
      <c r="B798" s="34">
        <f>Subsurface_Scenario_Data!H62</f>
        <v/>
      </c>
      <c r="C798" s="34">
        <f>Subsurface_Scenario_Data!A62</f>
        <v/>
      </c>
      <c r="D798" s="34">
        <f>Subsurface_Scenario_Data!I62</f>
        <v/>
      </c>
      <c r="E798" s="34">
        <f>Subsurface_Scenario_Data!A62</f>
        <v/>
      </c>
      <c r="F798" s="34">
        <f>Subsurface_Scenario_Data!J62</f>
        <v/>
      </c>
    </row>
    <row r="799">
      <c r="A799" s="34">
        <f>Subsurface_Scenario_Data!A63</f>
        <v/>
      </c>
      <c r="B799" s="34">
        <f>Subsurface_Scenario_Data!H63</f>
        <v/>
      </c>
      <c r="C799" s="34">
        <f>Subsurface_Scenario_Data!A63</f>
        <v/>
      </c>
      <c r="D799" s="34">
        <f>Subsurface_Scenario_Data!I63</f>
        <v/>
      </c>
      <c r="E799" s="34">
        <f>Subsurface_Scenario_Data!A63</f>
        <v/>
      </c>
      <c r="F799" s="34">
        <f>Subsurface_Scenario_Data!J63</f>
        <v/>
      </c>
    </row>
    <row r="800">
      <c r="A800" s="34">
        <f>Subsurface_Scenario_Data!A64</f>
        <v/>
      </c>
      <c r="B800" s="34">
        <f>Subsurface_Scenario_Data!H64</f>
        <v/>
      </c>
      <c r="C800" s="34">
        <f>Subsurface_Scenario_Data!A64</f>
        <v/>
      </c>
      <c r="D800" s="34">
        <f>Subsurface_Scenario_Data!I64</f>
        <v/>
      </c>
      <c r="E800" s="34">
        <f>Subsurface_Scenario_Data!A64</f>
        <v/>
      </c>
      <c r="F800" s="34">
        <f>Subsurface_Scenario_Data!J64</f>
        <v/>
      </c>
    </row>
    <row r="801">
      <c r="A801" s="34">
        <f>Subsurface_Scenario_Data!A65</f>
        <v/>
      </c>
      <c r="B801" s="34">
        <f>Subsurface_Scenario_Data!H65</f>
        <v/>
      </c>
      <c r="C801" s="34">
        <f>Subsurface_Scenario_Data!A65</f>
        <v/>
      </c>
      <c r="D801" s="34">
        <f>Subsurface_Scenario_Data!I65</f>
        <v/>
      </c>
      <c r="E801" s="34">
        <f>Subsurface_Scenario_Data!A65</f>
        <v/>
      </c>
      <c r="F801" s="34">
        <f>Subsurface_Scenario_Data!J65</f>
        <v/>
      </c>
    </row>
    <row r="802">
      <c r="A802" s="34">
        <f>Subsurface_Scenario_Data!A66</f>
        <v/>
      </c>
      <c r="B802" s="34">
        <f>Subsurface_Scenario_Data!H66</f>
        <v/>
      </c>
      <c r="C802" s="34">
        <f>Subsurface_Scenario_Data!A66</f>
        <v/>
      </c>
      <c r="D802" s="34">
        <f>Subsurface_Scenario_Data!I66</f>
        <v/>
      </c>
      <c r="E802" s="34">
        <f>Subsurface_Scenario_Data!A66</f>
        <v/>
      </c>
      <c r="F802" s="34">
        <f>Subsurface_Scenario_Data!J66</f>
        <v/>
      </c>
    </row>
    <row r="803">
      <c r="A803" s="34">
        <f>Subsurface_Scenario_Data!A67</f>
        <v/>
      </c>
      <c r="B803" s="34">
        <f>Subsurface_Scenario_Data!H67</f>
        <v/>
      </c>
      <c r="C803" s="34">
        <f>Subsurface_Scenario_Data!A67</f>
        <v/>
      </c>
      <c r="D803" s="34">
        <f>Subsurface_Scenario_Data!I67</f>
        <v/>
      </c>
      <c r="E803" s="34">
        <f>Subsurface_Scenario_Data!A67</f>
        <v/>
      </c>
      <c r="F803" s="34">
        <f>Subsurface_Scenario_Data!J67</f>
        <v/>
      </c>
    </row>
    <row r="804">
      <c r="A804" s="34">
        <f>Subsurface_Scenario_Data!A68</f>
        <v/>
      </c>
      <c r="B804" s="34">
        <f>Subsurface_Scenario_Data!H68</f>
        <v/>
      </c>
      <c r="C804" s="34">
        <f>Subsurface_Scenario_Data!A68</f>
        <v/>
      </c>
      <c r="D804" s="34">
        <f>Subsurface_Scenario_Data!I68</f>
        <v/>
      </c>
      <c r="E804" s="34">
        <f>Subsurface_Scenario_Data!A68</f>
        <v/>
      </c>
      <c r="F804" s="34">
        <f>Subsurface_Scenario_Data!J68</f>
        <v/>
      </c>
    </row>
    <row r="805">
      <c r="A805" s="34">
        <f>Subsurface_Scenario_Data!A69</f>
        <v/>
      </c>
      <c r="B805" s="34">
        <f>Subsurface_Scenario_Data!H69</f>
        <v/>
      </c>
      <c r="C805" s="34">
        <f>Subsurface_Scenario_Data!A69</f>
        <v/>
      </c>
      <c r="D805" s="34">
        <f>Subsurface_Scenario_Data!I69</f>
        <v/>
      </c>
      <c r="E805" s="34">
        <f>Subsurface_Scenario_Data!A69</f>
        <v/>
      </c>
      <c r="F805" s="34">
        <f>Subsurface_Scenario_Data!J69</f>
        <v/>
      </c>
    </row>
    <row r="806">
      <c r="A806" s="34">
        <f>Subsurface_Scenario_Data!A70</f>
        <v/>
      </c>
      <c r="B806" s="34">
        <f>Subsurface_Scenario_Data!H70</f>
        <v/>
      </c>
      <c r="C806" s="34">
        <f>Subsurface_Scenario_Data!A70</f>
        <v/>
      </c>
      <c r="D806" s="34">
        <f>Subsurface_Scenario_Data!I70</f>
        <v/>
      </c>
      <c r="E806" s="34">
        <f>Subsurface_Scenario_Data!A70</f>
        <v/>
      </c>
      <c r="F806" s="34">
        <f>Subsurface_Scenario_Data!J70</f>
        <v/>
      </c>
    </row>
    <row r="807">
      <c r="A807" s="34">
        <f>Subsurface_Scenario_Data!A71</f>
        <v/>
      </c>
      <c r="B807" s="34">
        <f>Subsurface_Scenario_Data!H71</f>
        <v/>
      </c>
      <c r="C807" s="34">
        <f>Subsurface_Scenario_Data!A71</f>
        <v/>
      </c>
      <c r="D807" s="34">
        <f>Subsurface_Scenario_Data!I71</f>
        <v/>
      </c>
      <c r="E807" s="34">
        <f>Subsurface_Scenario_Data!A71</f>
        <v/>
      </c>
      <c r="F807" s="34">
        <f>Subsurface_Scenario_Data!J71</f>
        <v/>
      </c>
    </row>
    <row r="808">
      <c r="A808" s="34">
        <f>Subsurface_Scenario_Data!A72</f>
        <v/>
      </c>
      <c r="B808" s="34">
        <f>Subsurface_Scenario_Data!H72</f>
        <v/>
      </c>
      <c r="C808" s="34">
        <f>Subsurface_Scenario_Data!A72</f>
        <v/>
      </c>
      <c r="D808" s="34">
        <f>Subsurface_Scenario_Data!I72</f>
        <v/>
      </c>
      <c r="E808" s="34">
        <f>Subsurface_Scenario_Data!A72</f>
        <v/>
      </c>
      <c r="F808" s="34">
        <f>Subsurface_Scenario_Data!J72</f>
        <v/>
      </c>
    </row>
    <row r="809">
      <c r="A809" s="34">
        <f>Subsurface_Scenario_Data!A73</f>
        <v/>
      </c>
      <c r="B809" s="34">
        <f>Subsurface_Scenario_Data!H73</f>
        <v/>
      </c>
      <c r="C809" s="34">
        <f>Subsurface_Scenario_Data!A73</f>
        <v/>
      </c>
      <c r="D809" s="34">
        <f>Subsurface_Scenario_Data!I73</f>
        <v/>
      </c>
      <c r="E809" s="34">
        <f>Subsurface_Scenario_Data!A73</f>
        <v/>
      </c>
      <c r="F809" s="34">
        <f>Subsurface_Scenario_Data!J73</f>
        <v/>
      </c>
    </row>
    <row r="810">
      <c r="A810" s="34">
        <f>Subsurface_Scenario_Data!A74</f>
        <v/>
      </c>
      <c r="B810" s="34">
        <f>Subsurface_Scenario_Data!H74</f>
        <v/>
      </c>
      <c r="C810" s="34">
        <f>Subsurface_Scenario_Data!A74</f>
        <v/>
      </c>
      <c r="D810" s="34">
        <f>Subsurface_Scenario_Data!I74</f>
        <v/>
      </c>
      <c r="E810" s="34">
        <f>Subsurface_Scenario_Data!A74</f>
        <v/>
      </c>
      <c r="F810" s="34">
        <f>Subsurface_Scenario_Data!J74</f>
        <v/>
      </c>
    </row>
    <row r="811">
      <c r="A811" s="34">
        <f>Subsurface_Scenario_Data!A75</f>
        <v/>
      </c>
      <c r="B811" s="34">
        <f>Subsurface_Scenario_Data!H75</f>
        <v/>
      </c>
      <c r="C811" s="34">
        <f>Subsurface_Scenario_Data!A75</f>
        <v/>
      </c>
      <c r="D811" s="34">
        <f>Subsurface_Scenario_Data!I75</f>
        <v/>
      </c>
      <c r="E811" s="34">
        <f>Subsurface_Scenario_Data!A75</f>
        <v/>
      </c>
      <c r="F811" s="34">
        <f>Subsurface_Scenario_Data!J75</f>
        <v/>
      </c>
    </row>
    <row r="812">
      <c r="A812" s="34">
        <f>Subsurface_Scenario_Data!A76</f>
        <v/>
      </c>
      <c r="B812" s="34">
        <f>Subsurface_Scenario_Data!H76</f>
        <v/>
      </c>
      <c r="C812" s="34">
        <f>Subsurface_Scenario_Data!A76</f>
        <v/>
      </c>
      <c r="D812" s="34">
        <f>Subsurface_Scenario_Data!I76</f>
        <v/>
      </c>
      <c r="E812" s="34">
        <f>Subsurface_Scenario_Data!A76</f>
        <v/>
      </c>
      <c r="F812" s="34">
        <f>Subsurface_Scenario_Data!J76</f>
        <v/>
      </c>
    </row>
    <row r="813">
      <c r="A813" s="34">
        <f>Subsurface_Scenario_Data!A77</f>
        <v/>
      </c>
      <c r="B813" s="34">
        <f>Subsurface_Scenario_Data!H77</f>
        <v/>
      </c>
      <c r="C813" s="34">
        <f>Subsurface_Scenario_Data!A77</f>
        <v/>
      </c>
      <c r="D813" s="34">
        <f>Subsurface_Scenario_Data!I77</f>
        <v/>
      </c>
      <c r="E813" s="34">
        <f>Subsurface_Scenario_Data!A77</f>
        <v/>
      </c>
      <c r="F813" s="34">
        <f>Subsurface_Scenario_Data!J77</f>
        <v/>
      </c>
    </row>
    <row r="814">
      <c r="A814" s="34">
        <f>Subsurface_Scenario_Data!A78</f>
        <v/>
      </c>
      <c r="B814" s="34">
        <f>Subsurface_Scenario_Data!H78</f>
        <v/>
      </c>
      <c r="C814" s="34">
        <f>Subsurface_Scenario_Data!A78</f>
        <v/>
      </c>
      <c r="D814" s="34">
        <f>Subsurface_Scenario_Data!I78</f>
        <v/>
      </c>
      <c r="E814" s="34">
        <f>Subsurface_Scenario_Data!A78</f>
        <v/>
      </c>
      <c r="F814" s="34">
        <f>Subsurface_Scenario_Data!J78</f>
        <v/>
      </c>
    </row>
    <row r="815">
      <c r="A815" s="34">
        <f>Subsurface_Scenario_Data!A79</f>
        <v/>
      </c>
      <c r="B815" s="34">
        <f>Subsurface_Scenario_Data!H79</f>
        <v/>
      </c>
      <c r="C815" s="34">
        <f>Subsurface_Scenario_Data!A79</f>
        <v/>
      </c>
      <c r="D815" s="34">
        <f>Subsurface_Scenario_Data!I79</f>
        <v/>
      </c>
      <c r="E815" s="34">
        <f>Subsurface_Scenario_Data!A79</f>
        <v/>
      </c>
      <c r="F815" s="34">
        <f>Subsurface_Scenario_Data!J79</f>
        <v/>
      </c>
    </row>
    <row r="816">
      <c r="A816" s="34">
        <f>Subsurface_Scenario_Data!A80</f>
        <v/>
      </c>
      <c r="B816" s="34">
        <f>Subsurface_Scenario_Data!H80</f>
        <v/>
      </c>
      <c r="C816" s="34">
        <f>Subsurface_Scenario_Data!A80</f>
        <v/>
      </c>
      <c r="D816" s="34">
        <f>Subsurface_Scenario_Data!I80</f>
        <v/>
      </c>
      <c r="E816" s="34">
        <f>Subsurface_Scenario_Data!A80</f>
        <v/>
      </c>
      <c r="F816" s="34">
        <f>Subsurface_Scenario_Data!J80</f>
        <v/>
      </c>
    </row>
    <row r="817">
      <c r="A817" s="34">
        <f>Subsurface_Scenario_Data!A81</f>
        <v/>
      </c>
      <c r="B817" s="34">
        <f>Subsurface_Scenario_Data!H81</f>
        <v/>
      </c>
      <c r="C817" s="34">
        <f>Subsurface_Scenario_Data!A81</f>
        <v/>
      </c>
      <c r="D817" s="34">
        <f>Subsurface_Scenario_Data!I81</f>
        <v/>
      </c>
      <c r="E817" s="34">
        <f>Subsurface_Scenario_Data!A81</f>
        <v/>
      </c>
      <c r="F817" s="34">
        <f>Subsurface_Scenario_Data!J81</f>
        <v/>
      </c>
    </row>
    <row r="818">
      <c r="A818" s="34">
        <f>Subsurface_Scenario_Data!A82</f>
        <v/>
      </c>
      <c r="B818" s="34">
        <f>Subsurface_Scenario_Data!H82</f>
        <v/>
      </c>
      <c r="C818" s="34">
        <f>Subsurface_Scenario_Data!A82</f>
        <v/>
      </c>
      <c r="D818" s="34">
        <f>Subsurface_Scenario_Data!I82</f>
        <v/>
      </c>
      <c r="E818" s="34">
        <f>Subsurface_Scenario_Data!A82</f>
        <v/>
      </c>
      <c r="F818" s="34">
        <f>Subsurface_Scenario_Data!J82</f>
        <v/>
      </c>
    </row>
    <row r="819">
      <c r="A819" s="34">
        <f>Subsurface_Scenario_Data!A83</f>
        <v/>
      </c>
      <c r="B819" s="34">
        <f>Subsurface_Scenario_Data!H83</f>
        <v/>
      </c>
      <c r="C819" s="34">
        <f>Subsurface_Scenario_Data!A83</f>
        <v/>
      </c>
      <c r="D819" s="34">
        <f>Subsurface_Scenario_Data!I83</f>
        <v/>
      </c>
      <c r="E819" s="34">
        <f>Subsurface_Scenario_Data!A83</f>
        <v/>
      </c>
      <c r="F819" s="34">
        <f>Subsurface_Scenario_Data!J83</f>
        <v/>
      </c>
    </row>
    <row r="820">
      <c r="A820" s="34">
        <f>Subsurface_Scenario_Data!A84</f>
        <v/>
      </c>
      <c r="B820" s="34">
        <f>Subsurface_Scenario_Data!H84</f>
        <v/>
      </c>
      <c r="C820" s="34">
        <f>Subsurface_Scenario_Data!A84</f>
        <v/>
      </c>
      <c r="D820" s="34">
        <f>Subsurface_Scenario_Data!I84</f>
        <v/>
      </c>
      <c r="E820" s="34">
        <f>Subsurface_Scenario_Data!A84</f>
        <v/>
      </c>
      <c r="F820" s="34">
        <f>Subsurface_Scenario_Data!J84</f>
        <v/>
      </c>
    </row>
    <row r="821">
      <c r="A821" s="34">
        <f>Subsurface_Scenario_Data!A85</f>
        <v/>
      </c>
      <c r="B821" s="34">
        <f>Subsurface_Scenario_Data!H85</f>
        <v/>
      </c>
      <c r="C821" s="34">
        <f>Subsurface_Scenario_Data!A85</f>
        <v/>
      </c>
      <c r="D821" s="34">
        <f>Subsurface_Scenario_Data!I85</f>
        <v/>
      </c>
      <c r="E821" s="34">
        <f>Subsurface_Scenario_Data!A85</f>
        <v/>
      </c>
      <c r="F821" s="34">
        <f>Subsurface_Scenario_Data!J85</f>
        <v/>
      </c>
    </row>
    <row r="822">
      <c r="A822" s="34">
        <f>Subsurface_Scenario_Data!A86</f>
        <v/>
      </c>
      <c r="B822" s="34">
        <f>Subsurface_Scenario_Data!H86</f>
        <v/>
      </c>
      <c r="C822" s="34">
        <f>Subsurface_Scenario_Data!A86</f>
        <v/>
      </c>
      <c r="D822" s="34">
        <f>Subsurface_Scenario_Data!I86</f>
        <v/>
      </c>
      <c r="E822" s="34">
        <f>Subsurface_Scenario_Data!A86</f>
        <v/>
      </c>
      <c r="F822" s="34">
        <f>Subsurface_Scenario_Data!J86</f>
        <v/>
      </c>
    </row>
    <row r="823">
      <c r="A823" s="34">
        <f>Subsurface_Scenario_Data!A87</f>
        <v/>
      </c>
      <c r="B823" s="34">
        <f>Subsurface_Scenario_Data!H87</f>
        <v/>
      </c>
      <c r="C823" s="34">
        <f>Subsurface_Scenario_Data!A87</f>
        <v/>
      </c>
      <c r="D823" s="34">
        <f>Subsurface_Scenario_Data!I87</f>
        <v/>
      </c>
      <c r="E823" s="34">
        <f>Subsurface_Scenario_Data!A87</f>
        <v/>
      </c>
      <c r="F823" s="34">
        <f>Subsurface_Scenario_Data!J87</f>
        <v/>
      </c>
    </row>
    <row r="824">
      <c r="A824" s="34">
        <f>Subsurface_Scenario_Data!A88</f>
        <v/>
      </c>
      <c r="B824" s="34">
        <f>Subsurface_Scenario_Data!H88</f>
        <v/>
      </c>
      <c r="C824" s="34">
        <f>Subsurface_Scenario_Data!A88</f>
        <v/>
      </c>
      <c r="D824" s="34">
        <f>Subsurface_Scenario_Data!I88</f>
        <v/>
      </c>
      <c r="E824" s="34">
        <f>Subsurface_Scenario_Data!A88</f>
        <v/>
      </c>
      <c r="F824" s="34">
        <f>Subsurface_Scenario_Data!J88</f>
        <v/>
      </c>
    </row>
    <row r="825">
      <c r="A825" s="34">
        <f>Subsurface_Scenario_Data!A89</f>
        <v/>
      </c>
      <c r="B825" s="34">
        <f>Subsurface_Scenario_Data!H89</f>
        <v/>
      </c>
      <c r="C825" s="34">
        <f>Subsurface_Scenario_Data!A89</f>
        <v/>
      </c>
      <c r="D825" s="34">
        <f>Subsurface_Scenario_Data!I89</f>
        <v/>
      </c>
      <c r="E825" s="34">
        <f>Subsurface_Scenario_Data!A89</f>
        <v/>
      </c>
      <c r="F825" s="34">
        <f>Subsurface_Scenario_Data!J89</f>
        <v/>
      </c>
    </row>
    <row r="826">
      <c r="A826" s="34">
        <f>Subsurface_Scenario_Data!A90</f>
        <v/>
      </c>
      <c r="B826" s="34">
        <f>Subsurface_Scenario_Data!H90</f>
        <v/>
      </c>
      <c r="C826" s="34">
        <f>Subsurface_Scenario_Data!A90</f>
        <v/>
      </c>
      <c r="D826" s="34">
        <f>Subsurface_Scenario_Data!I90</f>
        <v/>
      </c>
      <c r="E826" s="34">
        <f>Subsurface_Scenario_Data!A90</f>
        <v/>
      </c>
      <c r="F826" s="34">
        <f>Subsurface_Scenario_Data!J90</f>
        <v/>
      </c>
    </row>
    <row r="827">
      <c r="A827" s="34">
        <f>Subsurface_Scenario_Data!A91</f>
        <v/>
      </c>
      <c r="B827" s="34">
        <f>Subsurface_Scenario_Data!H91</f>
        <v/>
      </c>
      <c r="C827" s="34">
        <f>Subsurface_Scenario_Data!A91</f>
        <v/>
      </c>
      <c r="D827" s="34">
        <f>Subsurface_Scenario_Data!I91</f>
        <v/>
      </c>
      <c r="E827" s="34">
        <f>Subsurface_Scenario_Data!A91</f>
        <v/>
      </c>
      <c r="F827" s="34">
        <f>Subsurface_Scenario_Data!J91</f>
        <v/>
      </c>
    </row>
    <row r="828">
      <c r="A828" s="34">
        <f>Subsurface_Scenario_Data!A92</f>
        <v/>
      </c>
      <c r="B828" s="34">
        <f>Subsurface_Scenario_Data!H92</f>
        <v/>
      </c>
      <c r="C828" s="34">
        <f>Subsurface_Scenario_Data!A92</f>
        <v/>
      </c>
      <c r="D828" s="34">
        <f>Subsurface_Scenario_Data!I92</f>
        <v/>
      </c>
      <c r="E828" s="34">
        <f>Subsurface_Scenario_Data!A92</f>
        <v/>
      </c>
      <c r="F828" s="34">
        <f>Subsurface_Scenario_Data!J92</f>
        <v/>
      </c>
    </row>
    <row r="829">
      <c r="A829" s="34">
        <f>Subsurface_Scenario_Data!A93</f>
        <v/>
      </c>
      <c r="B829" s="34">
        <f>Subsurface_Scenario_Data!H93</f>
        <v/>
      </c>
      <c r="C829" s="34">
        <f>Subsurface_Scenario_Data!A93</f>
        <v/>
      </c>
      <c r="D829" s="34">
        <f>Subsurface_Scenario_Data!I93</f>
        <v/>
      </c>
      <c r="E829" s="34">
        <f>Subsurface_Scenario_Data!A93</f>
        <v/>
      </c>
      <c r="F829" s="34">
        <f>Subsurface_Scenario_Data!J93</f>
        <v/>
      </c>
    </row>
    <row r="830">
      <c r="A830" s="34">
        <f>Subsurface_Scenario_Data!A94</f>
        <v/>
      </c>
      <c r="B830" s="34">
        <f>Subsurface_Scenario_Data!H94</f>
        <v/>
      </c>
      <c r="C830" s="34">
        <f>Subsurface_Scenario_Data!A94</f>
        <v/>
      </c>
      <c r="D830" s="34">
        <f>Subsurface_Scenario_Data!I94</f>
        <v/>
      </c>
      <c r="E830" s="34">
        <f>Subsurface_Scenario_Data!A94</f>
        <v/>
      </c>
      <c r="F830" s="34">
        <f>Subsurface_Scenario_Data!J94</f>
        <v/>
      </c>
    </row>
    <row r="831">
      <c r="A831" s="34">
        <f>Subsurface_Scenario_Data!A95</f>
        <v/>
      </c>
      <c r="B831" s="34">
        <f>Subsurface_Scenario_Data!H95</f>
        <v/>
      </c>
      <c r="C831" s="34">
        <f>Subsurface_Scenario_Data!A95</f>
        <v/>
      </c>
      <c r="D831" s="34">
        <f>Subsurface_Scenario_Data!I95</f>
        <v/>
      </c>
      <c r="E831" s="34">
        <f>Subsurface_Scenario_Data!A95</f>
        <v/>
      </c>
      <c r="F831" s="34">
        <f>Subsurface_Scenario_Data!J95</f>
        <v/>
      </c>
    </row>
    <row r="832">
      <c r="A832" s="34">
        <f>Subsurface_Scenario_Data!A96</f>
        <v/>
      </c>
      <c r="B832" s="34">
        <f>Subsurface_Scenario_Data!H96</f>
        <v/>
      </c>
      <c r="C832" s="34">
        <f>Subsurface_Scenario_Data!A96</f>
        <v/>
      </c>
      <c r="D832" s="34">
        <f>Subsurface_Scenario_Data!I96</f>
        <v/>
      </c>
      <c r="E832" s="34">
        <f>Subsurface_Scenario_Data!A96</f>
        <v/>
      </c>
      <c r="F832" s="34">
        <f>Subsurface_Scenario_Data!J96</f>
        <v/>
      </c>
    </row>
    <row r="833">
      <c r="A833" s="34">
        <f>Subsurface_Scenario_Data!A97</f>
        <v/>
      </c>
      <c r="B833" s="34">
        <f>Subsurface_Scenario_Data!H97</f>
        <v/>
      </c>
      <c r="C833" s="34">
        <f>Subsurface_Scenario_Data!A97</f>
        <v/>
      </c>
      <c r="D833" s="34">
        <f>Subsurface_Scenario_Data!I97</f>
        <v/>
      </c>
      <c r="E833" s="34">
        <f>Subsurface_Scenario_Data!A97</f>
        <v/>
      </c>
      <c r="F833" s="34">
        <f>Subsurface_Scenario_Data!J97</f>
        <v/>
      </c>
    </row>
    <row r="834">
      <c r="A834" s="34">
        <f>Subsurface_Scenario_Data!A98</f>
        <v/>
      </c>
      <c r="B834" s="34">
        <f>Subsurface_Scenario_Data!H98</f>
        <v/>
      </c>
      <c r="C834" s="34">
        <f>Subsurface_Scenario_Data!A98</f>
        <v/>
      </c>
      <c r="D834" s="34">
        <f>Subsurface_Scenario_Data!I98</f>
        <v/>
      </c>
      <c r="E834" s="34">
        <f>Subsurface_Scenario_Data!A98</f>
        <v/>
      </c>
      <c r="F834" s="34">
        <f>Subsurface_Scenario_Data!J98</f>
        <v/>
      </c>
    </row>
    <row r="835">
      <c r="A835" s="34">
        <f>Subsurface_Scenario_Data!A99</f>
        <v/>
      </c>
      <c r="B835" s="34">
        <f>Subsurface_Scenario_Data!H99</f>
        <v/>
      </c>
      <c r="C835" s="34">
        <f>Subsurface_Scenario_Data!A99</f>
        <v/>
      </c>
      <c r="D835" s="34">
        <f>Subsurface_Scenario_Data!I99</f>
        <v/>
      </c>
      <c r="E835" s="34">
        <f>Subsurface_Scenario_Data!A99</f>
        <v/>
      </c>
      <c r="F835" s="34">
        <f>Subsurface_Scenario_Data!J99</f>
        <v/>
      </c>
    </row>
    <row r="836">
      <c r="A836" s="34">
        <f>Subsurface_Scenario_Data!A100</f>
        <v/>
      </c>
      <c r="B836" s="34">
        <f>Subsurface_Scenario_Data!H100</f>
        <v/>
      </c>
      <c r="C836" s="34">
        <f>Subsurface_Scenario_Data!A100</f>
        <v/>
      </c>
      <c r="D836" s="34">
        <f>Subsurface_Scenario_Data!I100</f>
        <v/>
      </c>
      <c r="E836" s="34">
        <f>Subsurface_Scenario_Data!A100</f>
        <v/>
      </c>
      <c r="F836" s="34">
        <f>Subsurface_Scenario_Data!J100</f>
        <v/>
      </c>
    </row>
    <row r="837">
      <c r="A837" s="34">
        <f>Subsurface_Scenario_Data!A101</f>
        <v/>
      </c>
      <c r="B837" s="34">
        <f>Subsurface_Scenario_Data!H101</f>
        <v/>
      </c>
      <c r="C837" s="34">
        <f>Subsurface_Scenario_Data!A101</f>
        <v/>
      </c>
      <c r="D837" s="34">
        <f>Subsurface_Scenario_Data!I101</f>
        <v/>
      </c>
      <c r="E837" s="34">
        <f>Subsurface_Scenario_Data!A101</f>
        <v/>
      </c>
      <c r="F837" s="34">
        <f>Subsurface_Scenario_Data!J101</f>
        <v/>
      </c>
    </row>
    <row r="838">
      <c r="A838" s="34">
        <f>Subsurface_Scenario_Data!A102</f>
        <v/>
      </c>
      <c r="B838" s="34">
        <f>Subsurface_Scenario_Data!H102</f>
        <v/>
      </c>
      <c r="C838" s="34">
        <f>Subsurface_Scenario_Data!A102</f>
        <v/>
      </c>
      <c r="D838" s="34">
        <f>Subsurface_Scenario_Data!I102</f>
        <v/>
      </c>
      <c r="E838" s="34">
        <f>Subsurface_Scenario_Data!A102</f>
        <v/>
      </c>
      <c r="F838" s="34">
        <f>Subsurface_Scenario_Data!J102</f>
        <v/>
      </c>
    </row>
    <row r="839">
      <c r="A839" s="34">
        <f>Subsurface_Scenario_Data!A103</f>
        <v/>
      </c>
      <c r="B839" s="34">
        <f>Subsurface_Scenario_Data!H103</f>
        <v/>
      </c>
      <c r="C839" s="34">
        <f>Subsurface_Scenario_Data!A103</f>
        <v/>
      </c>
      <c r="D839" s="34">
        <f>Subsurface_Scenario_Data!I103</f>
        <v/>
      </c>
      <c r="E839" s="34">
        <f>Subsurface_Scenario_Data!A103</f>
        <v/>
      </c>
      <c r="F839" s="34">
        <f>Subsurface_Scenario_Data!J103</f>
        <v/>
      </c>
    </row>
    <row r="840">
      <c r="A840" s="34">
        <f>Subsurface_Scenario_Data!A104</f>
        <v/>
      </c>
      <c r="B840" s="34">
        <f>Subsurface_Scenario_Data!H104</f>
        <v/>
      </c>
      <c r="C840" s="34">
        <f>Subsurface_Scenario_Data!A104</f>
        <v/>
      </c>
      <c r="D840" s="34">
        <f>Subsurface_Scenario_Data!I104</f>
        <v/>
      </c>
      <c r="E840" s="34">
        <f>Subsurface_Scenario_Data!A104</f>
        <v/>
      </c>
      <c r="F840" s="34">
        <f>Subsurface_Scenario_Data!J104</f>
        <v/>
      </c>
    </row>
    <row r="841">
      <c r="A841" s="34">
        <f>Subsurface_Scenario_Data!A105</f>
        <v/>
      </c>
      <c r="B841" s="34">
        <f>Subsurface_Scenario_Data!H105</f>
        <v/>
      </c>
      <c r="C841" s="34">
        <f>Subsurface_Scenario_Data!A105</f>
        <v/>
      </c>
      <c r="D841" s="34">
        <f>Subsurface_Scenario_Data!I105</f>
        <v/>
      </c>
      <c r="E841" s="34">
        <f>Subsurface_Scenario_Data!A105</f>
        <v/>
      </c>
      <c r="F841" s="34">
        <f>Subsurface_Scenario_Data!J105</f>
        <v/>
      </c>
    </row>
    <row r="842">
      <c r="A842" s="34">
        <f>Subsurface_Scenario_Data!A106</f>
        <v/>
      </c>
      <c r="B842" s="34">
        <f>Subsurface_Scenario_Data!H106</f>
        <v/>
      </c>
      <c r="C842" s="34">
        <f>Subsurface_Scenario_Data!A106</f>
        <v/>
      </c>
      <c r="D842" s="34">
        <f>Subsurface_Scenario_Data!I106</f>
        <v/>
      </c>
      <c r="E842" s="34">
        <f>Subsurface_Scenario_Data!A106</f>
        <v/>
      </c>
      <c r="F842" s="34">
        <f>Subsurface_Scenario_Data!J106</f>
        <v/>
      </c>
    </row>
    <row r="843">
      <c r="A843" s="34">
        <f>Subsurface_Scenario_Data!A107</f>
        <v/>
      </c>
      <c r="B843" s="34">
        <f>Subsurface_Scenario_Data!H107</f>
        <v/>
      </c>
      <c r="C843" s="34">
        <f>Subsurface_Scenario_Data!A107</f>
        <v/>
      </c>
      <c r="D843" s="34">
        <f>Subsurface_Scenario_Data!I107</f>
        <v/>
      </c>
      <c r="E843" s="34">
        <f>Subsurface_Scenario_Data!A107</f>
        <v/>
      </c>
      <c r="F843" s="34">
        <f>Subsurface_Scenario_Data!J107</f>
        <v/>
      </c>
    </row>
    <row r="844">
      <c r="A844" s="34">
        <f>Subsurface_Scenario_Data!A108</f>
        <v/>
      </c>
      <c r="B844" s="34">
        <f>Subsurface_Scenario_Data!H108</f>
        <v/>
      </c>
      <c r="C844" s="34">
        <f>Subsurface_Scenario_Data!A108</f>
        <v/>
      </c>
      <c r="D844" s="34">
        <f>Subsurface_Scenario_Data!I108</f>
        <v/>
      </c>
      <c r="E844" s="34">
        <f>Subsurface_Scenario_Data!A108</f>
        <v/>
      </c>
      <c r="F844" s="34">
        <f>Subsurface_Scenario_Data!J108</f>
        <v/>
      </c>
    </row>
    <row r="845">
      <c r="A845" s="34">
        <f>Subsurface_Scenario_Data!A109</f>
        <v/>
      </c>
      <c r="B845" s="34">
        <f>Subsurface_Scenario_Data!H109</f>
        <v/>
      </c>
      <c r="C845" s="34">
        <f>Subsurface_Scenario_Data!A109</f>
        <v/>
      </c>
      <c r="D845" s="34">
        <f>Subsurface_Scenario_Data!I109</f>
        <v/>
      </c>
      <c r="E845" s="34">
        <f>Subsurface_Scenario_Data!A109</f>
        <v/>
      </c>
      <c r="F845" s="34">
        <f>Subsurface_Scenario_Data!J109</f>
        <v/>
      </c>
    </row>
    <row r="846">
      <c r="A846" s="34">
        <f>Subsurface_Scenario_Data!A110</f>
        <v/>
      </c>
      <c r="B846" s="34">
        <f>Subsurface_Scenario_Data!H110</f>
        <v/>
      </c>
      <c r="C846" s="34">
        <f>Subsurface_Scenario_Data!A110</f>
        <v/>
      </c>
      <c r="D846" s="34">
        <f>Subsurface_Scenario_Data!I110</f>
        <v/>
      </c>
      <c r="E846" s="34">
        <f>Subsurface_Scenario_Data!A110</f>
        <v/>
      </c>
      <c r="F846" s="34">
        <f>Subsurface_Scenario_Data!J110</f>
        <v/>
      </c>
    </row>
    <row r="847">
      <c r="A847" s="34">
        <f>Subsurface_Scenario_Data!A111</f>
        <v/>
      </c>
      <c r="B847" s="34">
        <f>Subsurface_Scenario_Data!H111</f>
        <v/>
      </c>
      <c r="C847" s="34">
        <f>Subsurface_Scenario_Data!A111</f>
        <v/>
      </c>
      <c r="D847" s="34">
        <f>Subsurface_Scenario_Data!I111</f>
        <v/>
      </c>
      <c r="E847" s="34">
        <f>Subsurface_Scenario_Data!A111</f>
        <v/>
      </c>
      <c r="F847" s="34">
        <f>Subsurface_Scenario_Data!J111</f>
        <v/>
      </c>
    </row>
    <row r="848">
      <c r="A848" s="34">
        <f>Subsurface_Scenario_Data!A112</f>
        <v/>
      </c>
      <c r="B848" s="34">
        <f>Subsurface_Scenario_Data!H112</f>
        <v/>
      </c>
      <c r="C848" s="34">
        <f>Subsurface_Scenario_Data!A112</f>
        <v/>
      </c>
      <c r="D848" s="34">
        <f>Subsurface_Scenario_Data!I112</f>
        <v/>
      </c>
      <c r="E848" s="34">
        <f>Subsurface_Scenario_Data!A112</f>
        <v/>
      </c>
      <c r="F848" s="34">
        <f>Subsurface_Scenario_Data!J112</f>
        <v/>
      </c>
    </row>
    <row r="849">
      <c r="A849" s="34">
        <f>Subsurface_Scenario_Data!A113</f>
        <v/>
      </c>
      <c r="B849" s="34">
        <f>Subsurface_Scenario_Data!H113</f>
        <v/>
      </c>
      <c r="C849" s="34">
        <f>Subsurface_Scenario_Data!A113</f>
        <v/>
      </c>
      <c r="D849" s="34">
        <f>Subsurface_Scenario_Data!I113</f>
        <v/>
      </c>
      <c r="E849" s="34">
        <f>Subsurface_Scenario_Data!A113</f>
        <v/>
      </c>
      <c r="F849" s="34">
        <f>Subsurface_Scenario_Data!J113</f>
        <v/>
      </c>
    </row>
    <row r="850">
      <c r="A850" s="34">
        <f>Subsurface_Scenario_Data!A114</f>
        <v/>
      </c>
      <c r="B850" s="34">
        <f>Subsurface_Scenario_Data!H114</f>
        <v/>
      </c>
      <c r="C850" s="34">
        <f>Subsurface_Scenario_Data!A114</f>
        <v/>
      </c>
      <c r="D850" s="34">
        <f>Subsurface_Scenario_Data!I114</f>
        <v/>
      </c>
      <c r="E850" s="34">
        <f>Subsurface_Scenario_Data!A114</f>
        <v/>
      </c>
      <c r="F850" s="34">
        <f>Subsurface_Scenario_Data!J114</f>
        <v/>
      </c>
    </row>
    <row r="851">
      <c r="A851" s="34">
        <f>Subsurface_Scenario_Data!A115</f>
        <v/>
      </c>
      <c r="B851" s="34">
        <f>Subsurface_Scenario_Data!H115</f>
        <v/>
      </c>
      <c r="C851" s="34">
        <f>Subsurface_Scenario_Data!A115</f>
        <v/>
      </c>
      <c r="D851" s="34">
        <f>Subsurface_Scenario_Data!I115</f>
        <v/>
      </c>
      <c r="E851" s="34">
        <f>Subsurface_Scenario_Data!A115</f>
        <v/>
      </c>
      <c r="F851" s="34">
        <f>Subsurface_Scenario_Data!J115</f>
        <v/>
      </c>
    </row>
    <row r="852">
      <c r="A852" s="34">
        <f>Subsurface_Scenario_Data!A116</f>
        <v/>
      </c>
      <c r="B852" s="34">
        <f>Subsurface_Scenario_Data!H116</f>
        <v/>
      </c>
      <c r="C852" s="34">
        <f>Subsurface_Scenario_Data!A116</f>
        <v/>
      </c>
      <c r="D852" s="34">
        <f>Subsurface_Scenario_Data!I116</f>
        <v/>
      </c>
      <c r="E852" s="34">
        <f>Subsurface_Scenario_Data!A116</f>
        <v/>
      </c>
      <c r="F852" s="34">
        <f>Subsurface_Scenario_Data!J116</f>
        <v/>
      </c>
    </row>
    <row r="853">
      <c r="A853" s="34">
        <f>Subsurface_Scenario_Data!A117</f>
        <v/>
      </c>
      <c r="B853" s="34">
        <f>Subsurface_Scenario_Data!H117</f>
        <v/>
      </c>
      <c r="C853" s="34">
        <f>Subsurface_Scenario_Data!A117</f>
        <v/>
      </c>
      <c r="D853" s="34">
        <f>Subsurface_Scenario_Data!I117</f>
        <v/>
      </c>
      <c r="E853" s="34">
        <f>Subsurface_Scenario_Data!A117</f>
        <v/>
      </c>
      <c r="F853" s="34">
        <f>Subsurface_Scenario_Data!J117</f>
        <v/>
      </c>
    </row>
    <row r="854">
      <c r="A854" s="34">
        <f>Subsurface_Scenario_Data!A118</f>
        <v/>
      </c>
      <c r="B854" s="34">
        <f>Subsurface_Scenario_Data!H118</f>
        <v/>
      </c>
      <c r="C854" s="34">
        <f>Subsurface_Scenario_Data!A118</f>
        <v/>
      </c>
      <c r="D854" s="34">
        <f>Subsurface_Scenario_Data!I118</f>
        <v/>
      </c>
      <c r="E854" s="34">
        <f>Subsurface_Scenario_Data!A118</f>
        <v/>
      </c>
      <c r="F854" s="34">
        <f>Subsurface_Scenario_Data!J118</f>
        <v/>
      </c>
    </row>
    <row r="855">
      <c r="A855" s="34">
        <f>Subsurface_Scenario_Data!A119</f>
        <v/>
      </c>
      <c r="B855" s="34">
        <f>Subsurface_Scenario_Data!H119</f>
        <v/>
      </c>
      <c r="C855" s="34">
        <f>Subsurface_Scenario_Data!A119</f>
        <v/>
      </c>
      <c r="D855" s="34">
        <f>Subsurface_Scenario_Data!I119</f>
        <v/>
      </c>
      <c r="E855" s="34">
        <f>Subsurface_Scenario_Data!A119</f>
        <v/>
      </c>
      <c r="F855" s="34">
        <f>Subsurface_Scenario_Data!J119</f>
        <v/>
      </c>
    </row>
    <row r="856">
      <c r="A856" s="34">
        <f>Subsurface_Scenario_Data!A120</f>
        <v/>
      </c>
      <c r="B856" s="34">
        <f>Subsurface_Scenario_Data!H120</f>
        <v/>
      </c>
      <c r="C856" s="34">
        <f>Subsurface_Scenario_Data!A120</f>
        <v/>
      </c>
      <c r="D856" s="34">
        <f>Subsurface_Scenario_Data!I120</f>
        <v/>
      </c>
      <c r="E856" s="34">
        <f>Subsurface_Scenario_Data!A120</f>
        <v/>
      </c>
      <c r="F856" s="34">
        <f>Subsurface_Scenario_Data!J120</f>
        <v/>
      </c>
    </row>
    <row r="857">
      <c r="A857" s="34">
        <f>Subsurface_Scenario_Data!A121</f>
        <v/>
      </c>
      <c r="B857" s="34">
        <f>Subsurface_Scenario_Data!H121</f>
        <v/>
      </c>
      <c r="C857" s="34">
        <f>Subsurface_Scenario_Data!A121</f>
        <v/>
      </c>
      <c r="D857" s="34">
        <f>Subsurface_Scenario_Data!I121</f>
        <v/>
      </c>
      <c r="E857" s="34">
        <f>Subsurface_Scenario_Data!A121</f>
        <v/>
      </c>
      <c r="F857" s="34">
        <f>Subsurface_Scenario_Data!J121</f>
        <v/>
      </c>
    </row>
    <row r="858">
      <c r="A858" s="34">
        <f>Subsurface_Scenario_Data!A122</f>
        <v/>
      </c>
      <c r="B858" s="34">
        <f>Subsurface_Scenario_Data!H122</f>
        <v/>
      </c>
      <c r="C858" s="34">
        <f>Subsurface_Scenario_Data!A122</f>
        <v/>
      </c>
      <c r="D858" s="34">
        <f>Subsurface_Scenario_Data!I122</f>
        <v/>
      </c>
      <c r="E858" s="34">
        <f>Subsurface_Scenario_Data!A122</f>
        <v/>
      </c>
      <c r="F858" s="34">
        <f>Subsurface_Scenario_Data!J122</f>
        <v/>
      </c>
    </row>
    <row r="859">
      <c r="A859" s="34">
        <f>Subsurface_Scenario_Data!A123</f>
        <v/>
      </c>
      <c r="B859" s="34">
        <f>Subsurface_Scenario_Data!H123</f>
        <v/>
      </c>
      <c r="C859" s="34">
        <f>Subsurface_Scenario_Data!A123</f>
        <v/>
      </c>
      <c r="D859" s="34">
        <f>Subsurface_Scenario_Data!I123</f>
        <v/>
      </c>
      <c r="E859" s="34">
        <f>Subsurface_Scenario_Data!A123</f>
        <v/>
      </c>
      <c r="F859" s="34">
        <f>Subsurface_Scenario_Data!J123</f>
        <v/>
      </c>
    </row>
    <row r="860">
      <c r="A860" s="34">
        <f>Subsurface_Scenario_Data!A124</f>
        <v/>
      </c>
      <c r="B860" s="34">
        <f>Subsurface_Scenario_Data!H124</f>
        <v/>
      </c>
      <c r="C860" s="34">
        <f>Subsurface_Scenario_Data!A124</f>
        <v/>
      </c>
      <c r="D860" s="34">
        <f>Subsurface_Scenario_Data!I124</f>
        <v/>
      </c>
      <c r="E860" s="34">
        <f>Subsurface_Scenario_Data!A124</f>
        <v/>
      </c>
      <c r="F860" s="34">
        <f>Subsurface_Scenario_Data!J124</f>
        <v/>
      </c>
    </row>
    <row r="861">
      <c r="A861" s="34">
        <f>Subsurface_Scenario_Data!A125</f>
        <v/>
      </c>
      <c r="B861" s="34">
        <f>Subsurface_Scenario_Data!H125</f>
        <v/>
      </c>
      <c r="C861" s="34">
        <f>Subsurface_Scenario_Data!A125</f>
        <v/>
      </c>
      <c r="D861" s="34">
        <f>Subsurface_Scenario_Data!I125</f>
        <v/>
      </c>
      <c r="E861" s="34">
        <f>Subsurface_Scenario_Data!A125</f>
        <v/>
      </c>
      <c r="F861" s="34">
        <f>Subsurface_Scenario_Data!J125</f>
        <v/>
      </c>
    </row>
    <row r="862">
      <c r="A862" s="34">
        <f>Subsurface_Scenario_Data!A126</f>
        <v/>
      </c>
      <c r="B862" s="34">
        <f>Subsurface_Scenario_Data!H126</f>
        <v/>
      </c>
      <c r="C862" s="34">
        <f>Subsurface_Scenario_Data!A126</f>
        <v/>
      </c>
      <c r="D862" s="34">
        <f>Subsurface_Scenario_Data!I126</f>
        <v/>
      </c>
      <c r="E862" s="34">
        <f>Subsurface_Scenario_Data!A126</f>
        <v/>
      </c>
      <c r="F862" s="34">
        <f>Subsurface_Scenario_Data!J126</f>
        <v/>
      </c>
    </row>
    <row r="863">
      <c r="A863" s="34">
        <f>Subsurface_Scenario_Data!A127</f>
        <v/>
      </c>
      <c r="B863" s="34">
        <f>Subsurface_Scenario_Data!H127</f>
        <v/>
      </c>
      <c r="C863" s="34">
        <f>Subsurface_Scenario_Data!A127</f>
        <v/>
      </c>
      <c r="D863" s="34">
        <f>Subsurface_Scenario_Data!I127</f>
        <v/>
      </c>
      <c r="E863" s="34">
        <f>Subsurface_Scenario_Data!A127</f>
        <v/>
      </c>
      <c r="F863" s="34">
        <f>Subsurface_Scenario_Data!J127</f>
        <v/>
      </c>
    </row>
    <row r="864">
      <c r="A864" s="34">
        <f>Subsurface_Scenario_Data!A128</f>
        <v/>
      </c>
      <c r="B864" s="34">
        <f>Subsurface_Scenario_Data!H128</f>
        <v/>
      </c>
      <c r="C864" s="34">
        <f>Subsurface_Scenario_Data!A128</f>
        <v/>
      </c>
      <c r="D864" s="34">
        <f>Subsurface_Scenario_Data!I128</f>
        <v/>
      </c>
      <c r="E864" s="34">
        <f>Subsurface_Scenario_Data!A128</f>
        <v/>
      </c>
      <c r="F864" s="34">
        <f>Subsurface_Scenario_Data!J128</f>
        <v/>
      </c>
    </row>
    <row r="865">
      <c r="A865" s="34">
        <f>Subsurface_Scenario_Data!A129</f>
        <v/>
      </c>
      <c r="B865" s="34">
        <f>Subsurface_Scenario_Data!H129</f>
        <v/>
      </c>
      <c r="C865" s="34">
        <f>Subsurface_Scenario_Data!A129</f>
        <v/>
      </c>
      <c r="D865" s="34">
        <f>Subsurface_Scenario_Data!I129</f>
        <v/>
      </c>
      <c r="E865" s="34">
        <f>Subsurface_Scenario_Data!A129</f>
        <v/>
      </c>
      <c r="F865" s="34">
        <f>Subsurface_Scenario_Data!J129</f>
        <v/>
      </c>
    </row>
    <row r="866">
      <c r="A866" s="34">
        <f>Subsurface_Scenario_Data!A130</f>
        <v/>
      </c>
      <c r="B866" s="34">
        <f>Subsurface_Scenario_Data!H130</f>
        <v/>
      </c>
      <c r="C866" s="34">
        <f>Subsurface_Scenario_Data!A130</f>
        <v/>
      </c>
      <c r="D866" s="34">
        <f>Subsurface_Scenario_Data!I130</f>
        <v/>
      </c>
      <c r="E866" s="34">
        <f>Subsurface_Scenario_Data!A130</f>
        <v/>
      </c>
      <c r="F866" s="34">
        <f>Subsurface_Scenario_Data!J130</f>
        <v/>
      </c>
    </row>
    <row r="867">
      <c r="A867" s="34">
        <f>Subsurface_Scenario_Data!A131</f>
        <v/>
      </c>
      <c r="B867" s="34">
        <f>Subsurface_Scenario_Data!H131</f>
        <v/>
      </c>
      <c r="C867" s="34">
        <f>Subsurface_Scenario_Data!A131</f>
        <v/>
      </c>
      <c r="D867" s="34">
        <f>Subsurface_Scenario_Data!I131</f>
        <v/>
      </c>
      <c r="E867" s="34">
        <f>Subsurface_Scenario_Data!A131</f>
        <v/>
      </c>
      <c r="F867" s="34">
        <f>Subsurface_Scenario_Data!J131</f>
        <v/>
      </c>
    </row>
    <row r="868">
      <c r="A868" s="34">
        <f>Subsurface_Scenario_Data!A132</f>
        <v/>
      </c>
      <c r="B868" s="34">
        <f>Subsurface_Scenario_Data!H132</f>
        <v/>
      </c>
      <c r="C868" s="34">
        <f>Subsurface_Scenario_Data!A132</f>
        <v/>
      </c>
      <c r="D868" s="34">
        <f>Subsurface_Scenario_Data!I132</f>
        <v/>
      </c>
      <c r="E868" s="34">
        <f>Subsurface_Scenario_Data!A132</f>
        <v/>
      </c>
      <c r="F868" s="34">
        <f>Subsurface_Scenario_Data!J132</f>
        <v/>
      </c>
    </row>
    <row r="869">
      <c r="A869" s="34">
        <f>Subsurface_Scenario_Data!A133</f>
        <v/>
      </c>
      <c r="B869" s="34">
        <f>Subsurface_Scenario_Data!H133</f>
        <v/>
      </c>
      <c r="C869" s="34">
        <f>Subsurface_Scenario_Data!A133</f>
        <v/>
      </c>
      <c r="D869" s="34">
        <f>Subsurface_Scenario_Data!I133</f>
        <v/>
      </c>
      <c r="E869" s="34">
        <f>Subsurface_Scenario_Data!A133</f>
        <v/>
      </c>
      <c r="F869" s="34">
        <f>Subsurface_Scenario_Data!J133</f>
        <v/>
      </c>
    </row>
    <row r="870">
      <c r="A870" s="34">
        <f>Subsurface_Scenario_Data!A134</f>
        <v/>
      </c>
      <c r="B870" s="34">
        <f>Subsurface_Scenario_Data!H134</f>
        <v/>
      </c>
      <c r="C870" s="34">
        <f>Subsurface_Scenario_Data!A134</f>
        <v/>
      </c>
      <c r="D870" s="34">
        <f>Subsurface_Scenario_Data!I134</f>
        <v/>
      </c>
      <c r="E870" s="34">
        <f>Subsurface_Scenario_Data!A134</f>
        <v/>
      </c>
      <c r="F870" s="34">
        <f>Subsurface_Scenario_Data!J134</f>
        <v/>
      </c>
    </row>
    <row r="871">
      <c r="A871" s="34">
        <f>Subsurface_Scenario_Data!A135</f>
        <v/>
      </c>
      <c r="B871" s="34">
        <f>Subsurface_Scenario_Data!H135</f>
        <v/>
      </c>
      <c r="C871" s="34">
        <f>Subsurface_Scenario_Data!A135</f>
        <v/>
      </c>
      <c r="D871" s="34">
        <f>Subsurface_Scenario_Data!I135</f>
        <v/>
      </c>
      <c r="E871" s="34">
        <f>Subsurface_Scenario_Data!A135</f>
        <v/>
      </c>
      <c r="F871" s="34">
        <f>Subsurface_Scenario_Data!J135</f>
        <v/>
      </c>
    </row>
    <row r="872">
      <c r="A872" s="34">
        <f>Subsurface_Scenario_Data!A136</f>
        <v/>
      </c>
      <c r="B872" s="34">
        <f>Subsurface_Scenario_Data!H136</f>
        <v/>
      </c>
      <c r="C872" s="34">
        <f>Subsurface_Scenario_Data!A136</f>
        <v/>
      </c>
      <c r="D872" s="34">
        <f>Subsurface_Scenario_Data!I136</f>
        <v/>
      </c>
      <c r="E872" s="34">
        <f>Subsurface_Scenario_Data!A136</f>
        <v/>
      </c>
      <c r="F872" s="34">
        <f>Subsurface_Scenario_Data!J136</f>
        <v/>
      </c>
    </row>
    <row r="873">
      <c r="A873" s="34">
        <f>Subsurface_Scenario_Data!A137</f>
        <v/>
      </c>
      <c r="B873" s="34">
        <f>Subsurface_Scenario_Data!H137</f>
        <v/>
      </c>
      <c r="C873" s="34">
        <f>Subsurface_Scenario_Data!A137</f>
        <v/>
      </c>
      <c r="D873" s="34">
        <f>Subsurface_Scenario_Data!I137</f>
        <v/>
      </c>
      <c r="E873" s="34">
        <f>Subsurface_Scenario_Data!A137</f>
        <v/>
      </c>
      <c r="F873" s="34">
        <f>Subsurface_Scenario_Data!J137</f>
        <v/>
      </c>
    </row>
    <row r="874">
      <c r="A874" s="34">
        <f>Subsurface_Scenario_Data!A138</f>
        <v/>
      </c>
      <c r="B874" s="34">
        <f>Subsurface_Scenario_Data!H138</f>
        <v/>
      </c>
      <c r="C874" s="34">
        <f>Subsurface_Scenario_Data!A138</f>
        <v/>
      </c>
      <c r="D874" s="34">
        <f>Subsurface_Scenario_Data!I138</f>
        <v/>
      </c>
      <c r="E874" s="34">
        <f>Subsurface_Scenario_Data!A138</f>
        <v/>
      </c>
      <c r="F874" s="34">
        <f>Subsurface_Scenario_Data!J138</f>
        <v/>
      </c>
    </row>
    <row r="875">
      <c r="A875" s="34">
        <f>Subsurface_Scenario_Data!A139</f>
        <v/>
      </c>
      <c r="B875" s="34">
        <f>Subsurface_Scenario_Data!H139</f>
        <v/>
      </c>
      <c r="C875" s="34">
        <f>Subsurface_Scenario_Data!A139</f>
        <v/>
      </c>
      <c r="D875" s="34">
        <f>Subsurface_Scenario_Data!I139</f>
        <v/>
      </c>
      <c r="E875" s="34">
        <f>Subsurface_Scenario_Data!A139</f>
        <v/>
      </c>
      <c r="F875" s="34">
        <f>Subsurface_Scenario_Data!J139</f>
        <v/>
      </c>
    </row>
    <row r="876">
      <c r="A876" s="34">
        <f>Subsurface_Scenario_Data!A140</f>
        <v/>
      </c>
      <c r="B876" s="34">
        <f>Subsurface_Scenario_Data!H140</f>
        <v/>
      </c>
      <c r="C876" s="34">
        <f>Subsurface_Scenario_Data!A140</f>
        <v/>
      </c>
      <c r="D876" s="34">
        <f>Subsurface_Scenario_Data!I140</f>
        <v/>
      </c>
      <c r="E876" s="34">
        <f>Subsurface_Scenario_Data!A140</f>
        <v/>
      </c>
      <c r="F876" s="34">
        <f>Subsurface_Scenario_Data!J140</f>
        <v/>
      </c>
    </row>
    <row r="877">
      <c r="A877" s="34">
        <f>Subsurface_Scenario_Data!A141</f>
        <v/>
      </c>
      <c r="B877" s="34">
        <f>Subsurface_Scenario_Data!H141</f>
        <v/>
      </c>
      <c r="C877" s="34">
        <f>Subsurface_Scenario_Data!A141</f>
        <v/>
      </c>
      <c r="D877" s="34">
        <f>Subsurface_Scenario_Data!I141</f>
        <v/>
      </c>
      <c r="E877" s="34">
        <f>Subsurface_Scenario_Data!A141</f>
        <v/>
      </c>
      <c r="F877" s="34">
        <f>Subsurface_Scenario_Data!J141</f>
        <v/>
      </c>
    </row>
    <row r="878">
      <c r="A878" s="34">
        <f>Subsurface_Scenario_Data!A142</f>
        <v/>
      </c>
      <c r="B878" s="34">
        <f>Subsurface_Scenario_Data!H142</f>
        <v/>
      </c>
      <c r="C878" s="34">
        <f>Subsurface_Scenario_Data!A142</f>
        <v/>
      </c>
      <c r="D878" s="34">
        <f>Subsurface_Scenario_Data!I142</f>
        <v/>
      </c>
      <c r="E878" s="34">
        <f>Subsurface_Scenario_Data!A142</f>
        <v/>
      </c>
      <c r="F878" s="34">
        <f>Subsurface_Scenario_Data!J142</f>
        <v/>
      </c>
    </row>
    <row r="879">
      <c r="A879" s="34">
        <f>Subsurface_Scenario_Data!A143</f>
        <v/>
      </c>
      <c r="B879" s="34">
        <f>Subsurface_Scenario_Data!H143</f>
        <v/>
      </c>
      <c r="C879" s="34">
        <f>Subsurface_Scenario_Data!A143</f>
        <v/>
      </c>
      <c r="D879" s="34">
        <f>Subsurface_Scenario_Data!I143</f>
        <v/>
      </c>
      <c r="E879" s="34">
        <f>Subsurface_Scenario_Data!A143</f>
        <v/>
      </c>
      <c r="F879" s="34">
        <f>Subsurface_Scenario_Data!J143</f>
        <v/>
      </c>
    </row>
    <row r="880">
      <c r="A880" s="34">
        <f>Subsurface_Scenario_Data!A144</f>
        <v/>
      </c>
      <c r="B880" s="34">
        <f>Subsurface_Scenario_Data!H144</f>
        <v/>
      </c>
      <c r="C880" s="34">
        <f>Subsurface_Scenario_Data!A144</f>
        <v/>
      </c>
      <c r="D880" s="34">
        <f>Subsurface_Scenario_Data!I144</f>
        <v/>
      </c>
      <c r="E880" s="34">
        <f>Subsurface_Scenario_Data!A144</f>
        <v/>
      </c>
      <c r="F880" s="34">
        <f>Subsurface_Scenario_Data!J144</f>
        <v/>
      </c>
    </row>
    <row r="881">
      <c r="A881" s="34">
        <f>Subsurface_Scenario_Data!A145</f>
        <v/>
      </c>
      <c r="B881" s="34">
        <f>Subsurface_Scenario_Data!H145</f>
        <v/>
      </c>
      <c r="C881" s="34">
        <f>Subsurface_Scenario_Data!A145</f>
        <v/>
      </c>
      <c r="D881" s="34">
        <f>Subsurface_Scenario_Data!I145</f>
        <v/>
      </c>
      <c r="E881" s="34">
        <f>Subsurface_Scenario_Data!A145</f>
        <v/>
      </c>
      <c r="F881" s="34">
        <f>Subsurface_Scenario_Data!J145</f>
        <v/>
      </c>
    </row>
    <row r="882">
      <c r="A882" s="34">
        <f>Subsurface_Scenario_Data!A146</f>
        <v/>
      </c>
      <c r="B882" s="34">
        <f>Subsurface_Scenario_Data!H146</f>
        <v/>
      </c>
      <c r="C882" s="34">
        <f>Subsurface_Scenario_Data!A146</f>
        <v/>
      </c>
      <c r="D882" s="34">
        <f>Subsurface_Scenario_Data!I146</f>
        <v/>
      </c>
      <c r="E882" s="34">
        <f>Subsurface_Scenario_Data!A146</f>
        <v/>
      </c>
      <c r="F882" s="34">
        <f>Subsurface_Scenario_Data!J146</f>
        <v/>
      </c>
    </row>
    <row r="883">
      <c r="A883" s="34">
        <f>Subsurface_Scenario_Data!A147</f>
        <v/>
      </c>
      <c r="B883" s="34">
        <f>Subsurface_Scenario_Data!H147</f>
        <v/>
      </c>
      <c r="C883" s="34">
        <f>Subsurface_Scenario_Data!A147</f>
        <v/>
      </c>
      <c r="D883" s="34">
        <f>Subsurface_Scenario_Data!I147</f>
        <v/>
      </c>
      <c r="E883" s="34">
        <f>Subsurface_Scenario_Data!A147</f>
        <v/>
      </c>
      <c r="F883" s="34">
        <f>Subsurface_Scenario_Data!J147</f>
        <v/>
      </c>
    </row>
    <row r="884">
      <c r="A884" s="34">
        <f>Subsurface_Scenario_Data!A148</f>
        <v/>
      </c>
      <c r="B884" s="34">
        <f>Subsurface_Scenario_Data!H148</f>
        <v/>
      </c>
      <c r="C884" s="34">
        <f>Subsurface_Scenario_Data!A148</f>
        <v/>
      </c>
      <c r="D884" s="34">
        <f>Subsurface_Scenario_Data!I148</f>
        <v/>
      </c>
      <c r="E884" s="34">
        <f>Subsurface_Scenario_Data!A148</f>
        <v/>
      </c>
      <c r="F884" s="34">
        <f>Subsurface_Scenario_Data!J148</f>
        <v/>
      </c>
    </row>
    <row r="885">
      <c r="A885" s="34">
        <f>Subsurface_Scenario_Data!A149</f>
        <v/>
      </c>
      <c r="B885" s="34">
        <f>Subsurface_Scenario_Data!H149</f>
        <v/>
      </c>
      <c r="C885" s="34">
        <f>Subsurface_Scenario_Data!A149</f>
        <v/>
      </c>
      <c r="D885" s="34">
        <f>Subsurface_Scenario_Data!I149</f>
        <v/>
      </c>
      <c r="E885" s="34">
        <f>Subsurface_Scenario_Data!A149</f>
        <v/>
      </c>
      <c r="F885" s="34">
        <f>Subsurface_Scenario_Data!J149</f>
        <v/>
      </c>
    </row>
    <row r="886">
      <c r="A886" s="34">
        <f>Subsurface_Scenario_Data!A150</f>
        <v/>
      </c>
      <c r="B886" s="34">
        <f>Subsurface_Scenario_Data!H150</f>
        <v/>
      </c>
      <c r="C886" s="34">
        <f>Subsurface_Scenario_Data!A150</f>
        <v/>
      </c>
      <c r="D886" s="34">
        <f>Subsurface_Scenario_Data!I150</f>
        <v/>
      </c>
      <c r="E886" s="34">
        <f>Subsurface_Scenario_Data!A150</f>
        <v/>
      </c>
      <c r="F886" s="34">
        <f>Subsurface_Scenario_Data!J150</f>
        <v/>
      </c>
    </row>
    <row r="887">
      <c r="A887" s="34">
        <f>Subsurface_Scenario_Data!A151</f>
        <v/>
      </c>
      <c r="B887" s="34">
        <f>Subsurface_Scenario_Data!H151</f>
        <v/>
      </c>
      <c r="C887" s="34">
        <f>Subsurface_Scenario_Data!A151</f>
        <v/>
      </c>
      <c r="D887" s="34">
        <f>Subsurface_Scenario_Data!I151</f>
        <v/>
      </c>
      <c r="E887" s="34">
        <f>Subsurface_Scenario_Data!A151</f>
        <v/>
      </c>
      <c r="F887" s="34">
        <f>Subsurface_Scenario_Data!J151</f>
        <v/>
      </c>
    </row>
    <row r="888">
      <c r="A888" s="34">
        <f>Subsurface_Scenario_Data!A152</f>
        <v/>
      </c>
      <c r="B888" s="34">
        <f>Subsurface_Scenario_Data!H152</f>
        <v/>
      </c>
      <c r="C888" s="34">
        <f>Subsurface_Scenario_Data!A152</f>
        <v/>
      </c>
      <c r="D888" s="34">
        <f>Subsurface_Scenario_Data!I152</f>
        <v/>
      </c>
      <c r="E888" s="34">
        <f>Subsurface_Scenario_Data!A152</f>
        <v/>
      </c>
      <c r="F888" s="34">
        <f>Subsurface_Scenario_Data!J152</f>
        <v/>
      </c>
    </row>
    <row r="889">
      <c r="A889" s="34">
        <f>Subsurface_Scenario_Data!A153</f>
        <v/>
      </c>
      <c r="B889" s="34">
        <f>Subsurface_Scenario_Data!H153</f>
        <v/>
      </c>
      <c r="C889" s="34">
        <f>Subsurface_Scenario_Data!A153</f>
        <v/>
      </c>
      <c r="D889" s="34">
        <f>Subsurface_Scenario_Data!I153</f>
        <v/>
      </c>
      <c r="E889" s="34">
        <f>Subsurface_Scenario_Data!A153</f>
        <v/>
      </c>
      <c r="F889" s="34">
        <f>Subsurface_Scenario_Data!J153</f>
        <v/>
      </c>
    </row>
    <row r="890">
      <c r="A890" s="34">
        <f>Subsurface_Scenario_Data!A154</f>
        <v/>
      </c>
      <c r="B890" s="34">
        <f>Subsurface_Scenario_Data!H154</f>
        <v/>
      </c>
      <c r="C890" s="34">
        <f>Subsurface_Scenario_Data!A154</f>
        <v/>
      </c>
      <c r="D890" s="34">
        <f>Subsurface_Scenario_Data!I154</f>
        <v/>
      </c>
      <c r="E890" s="34">
        <f>Subsurface_Scenario_Data!A154</f>
        <v/>
      </c>
      <c r="F890" s="34">
        <f>Subsurface_Scenario_Data!J154</f>
        <v/>
      </c>
    </row>
    <row r="891">
      <c r="A891" s="34">
        <f>Subsurface_Scenario_Data!A155</f>
        <v/>
      </c>
      <c r="B891" s="34">
        <f>Subsurface_Scenario_Data!H155</f>
        <v/>
      </c>
      <c r="C891" s="34">
        <f>Subsurface_Scenario_Data!A155</f>
        <v/>
      </c>
      <c r="D891" s="34">
        <f>Subsurface_Scenario_Data!I155</f>
        <v/>
      </c>
      <c r="E891" s="34">
        <f>Subsurface_Scenario_Data!A155</f>
        <v/>
      </c>
      <c r="F891" s="34">
        <f>Subsurface_Scenario_Data!J155</f>
        <v/>
      </c>
    </row>
    <row r="892">
      <c r="A892" s="34">
        <f>Subsurface_Scenario_Data!A156</f>
        <v/>
      </c>
      <c r="B892" s="34">
        <f>Subsurface_Scenario_Data!H156</f>
        <v/>
      </c>
      <c r="C892" s="34">
        <f>Subsurface_Scenario_Data!A156</f>
        <v/>
      </c>
      <c r="D892" s="34">
        <f>Subsurface_Scenario_Data!I156</f>
        <v/>
      </c>
      <c r="E892" s="34">
        <f>Subsurface_Scenario_Data!A156</f>
        <v/>
      </c>
      <c r="F892" s="34">
        <f>Subsurface_Scenario_Data!J156</f>
        <v/>
      </c>
    </row>
    <row r="893">
      <c r="A893" s="34">
        <f>Subsurface_Scenario_Data!A157</f>
        <v/>
      </c>
      <c r="B893" s="34">
        <f>Subsurface_Scenario_Data!H157</f>
        <v/>
      </c>
      <c r="C893" s="34">
        <f>Subsurface_Scenario_Data!A157</f>
        <v/>
      </c>
      <c r="D893" s="34">
        <f>Subsurface_Scenario_Data!I157</f>
        <v/>
      </c>
      <c r="E893" s="34">
        <f>Subsurface_Scenario_Data!A157</f>
        <v/>
      </c>
      <c r="F893" s="34">
        <f>Subsurface_Scenario_Data!J157</f>
        <v/>
      </c>
    </row>
    <row r="894">
      <c r="A894" s="34">
        <f>Subsurface_Scenario_Data!A158</f>
        <v/>
      </c>
      <c r="B894" s="34">
        <f>Subsurface_Scenario_Data!H158</f>
        <v/>
      </c>
      <c r="C894" s="34">
        <f>Subsurface_Scenario_Data!A158</f>
        <v/>
      </c>
      <c r="D894" s="34">
        <f>Subsurface_Scenario_Data!I158</f>
        <v/>
      </c>
      <c r="E894" s="34">
        <f>Subsurface_Scenario_Data!A158</f>
        <v/>
      </c>
      <c r="F894" s="34">
        <f>Subsurface_Scenario_Data!J158</f>
        <v/>
      </c>
    </row>
    <row r="895">
      <c r="A895" s="34">
        <f>Subsurface_Scenario_Data!A159</f>
        <v/>
      </c>
      <c r="B895" s="34">
        <f>Subsurface_Scenario_Data!H159</f>
        <v/>
      </c>
      <c r="C895" s="34">
        <f>Subsurface_Scenario_Data!A159</f>
        <v/>
      </c>
      <c r="D895" s="34">
        <f>Subsurface_Scenario_Data!I159</f>
        <v/>
      </c>
      <c r="E895" s="34">
        <f>Subsurface_Scenario_Data!A159</f>
        <v/>
      </c>
      <c r="F895" s="34">
        <f>Subsurface_Scenario_Data!J159</f>
        <v/>
      </c>
    </row>
    <row r="896">
      <c r="A896" s="34">
        <f>Subsurface_Scenario_Data!A160</f>
        <v/>
      </c>
      <c r="B896" s="34">
        <f>Subsurface_Scenario_Data!H160</f>
        <v/>
      </c>
      <c r="C896" s="34">
        <f>Subsurface_Scenario_Data!A160</f>
        <v/>
      </c>
      <c r="D896" s="34">
        <f>Subsurface_Scenario_Data!I160</f>
        <v/>
      </c>
      <c r="E896" s="34">
        <f>Subsurface_Scenario_Data!A160</f>
        <v/>
      </c>
      <c r="F896" s="34">
        <f>Subsurface_Scenario_Data!J160</f>
        <v/>
      </c>
    </row>
    <row r="897">
      <c r="A897" s="34">
        <f>Subsurface_Scenario_Data!A161</f>
        <v/>
      </c>
      <c r="B897" s="34">
        <f>Subsurface_Scenario_Data!H161</f>
        <v/>
      </c>
      <c r="C897" s="34">
        <f>Subsurface_Scenario_Data!A161</f>
        <v/>
      </c>
      <c r="D897" s="34">
        <f>Subsurface_Scenario_Data!I161</f>
        <v/>
      </c>
      <c r="E897" s="34">
        <f>Subsurface_Scenario_Data!A161</f>
        <v/>
      </c>
      <c r="F897" s="34">
        <f>Subsurface_Scenario_Data!J161</f>
        <v/>
      </c>
    </row>
    <row r="898">
      <c r="A898" s="34">
        <f>Subsurface_Scenario_Data!A162</f>
        <v/>
      </c>
      <c r="B898" s="34">
        <f>Subsurface_Scenario_Data!H162</f>
        <v/>
      </c>
      <c r="C898" s="34">
        <f>Subsurface_Scenario_Data!A162</f>
        <v/>
      </c>
      <c r="D898" s="34">
        <f>Subsurface_Scenario_Data!I162</f>
        <v/>
      </c>
      <c r="E898" s="34">
        <f>Subsurface_Scenario_Data!A162</f>
        <v/>
      </c>
      <c r="F898" s="34">
        <f>Subsurface_Scenario_Data!J162</f>
        <v/>
      </c>
    </row>
    <row r="899">
      <c r="A899" s="34">
        <f>Subsurface_Scenario_Data!A163</f>
        <v/>
      </c>
      <c r="B899" s="34">
        <f>Subsurface_Scenario_Data!H163</f>
        <v/>
      </c>
      <c r="C899" s="34">
        <f>Subsurface_Scenario_Data!A163</f>
        <v/>
      </c>
      <c r="D899" s="34">
        <f>Subsurface_Scenario_Data!I163</f>
        <v/>
      </c>
      <c r="E899" s="34">
        <f>Subsurface_Scenario_Data!A163</f>
        <v/>
      </c>
      <c r="F899" s="34">
        <f>Subsurface_Scenario_Data!J163</f>
        <v/>
      </c>
    </row>
    <row r="900">
      <c r="A900" s="34">
        <f>Subsurface_Scenario_Data!A164</f>
        <v/>
      </c>
      <c r="B900" s="34">
        <f>Subsurface_Scenario_Data!H164</f>
        <v/>
      </c>
      <c r="C900" s="34">
        <f>Subsurface_Scenario_Data!A164</f>
        <v/>
      </c>
      <c r="D900" s="34">
        <f>Subsurface_Scenario_Data!I164</f>
        <v/>
      </c>
      <c r="E900" s="34">
        <f>Subsurface_Scenario_Data!A164</f>
        <v/>
      </c>
      <c r="F900" s="34">
        <f>Subsurface_Scenario_Data!J164</f>
        <v/>
      </c>
    </row>
    <row r="901">
      <c r="A901" s="34">
        <f>Subsurface_Scenario_Data!A165</f>
        <v/>
      </c>
      <c r="B901" s="34">
        <f>Subsurface_Scenario_Data!H165</f>
        <v/>
      </c>
      <c r="C901" s="34">
        <f>Subsurface_Scenario_Data!A165</f>
        <v/>
      </c>
      <c r="D901" s="34">
        <f>Subsurface_Scenario_Data!I165</f>
        <v/>
      </c>
      <c r="E901" s="34">
        <f>Subsurface_Scenario_Data!A165</f>
        <v/>
      </c>
      <c r="F901" s="34">
        <f>Subsurface_Scenario_Data!J165</f>
        <v/>
      </c>
    </row>
    <row r="902">
      <c r="A902" s="34">
        <f>Subsurface_Scenario_Data!A166</f>
        <v/>
      </c>
      <c r="B902" s="34">
        <f>Subsurface_Scenario_Data!H166</f>
        <v/>
      </c>
      <c r="C902" s="34">
        <f>Subsurface_Scenario_Data!A166</f>
        <v/>
      </c>
      <c r="D902" s="34">
        <f>Subsurface_Scenario_Data!I166</f>
        <v/>
      </c>
      <c r="E902" s="34">
        <f>Subsurface_Scenario_Data!A166</f>
        <v/>
      </c>
      <c r="F902" s="34">
        <f>Subsurface_Scenario_Data!J166</f>
        <v/>
      </c>
    </row>
    <row r="903">
      <c r="A903" s="34">
        <f>Subsurface_Scenario_Data!A167</f>
        <v/>
      </c>
      <c r="B903" s="34">
        <f>Subsurface_Scenario_Data!H167</f>
        <v/>
      </c>
      <c r="C903" s="34">
        <f>Subsurface_Scenario_Data!A167</f>
        <v/>
      </c>
      <c r="D903" s="34">
        <f>Subsurface_Scenario_Data!I167</f>
        <v/>
      </c>
      <c r="E903" s="34">
        <f>Subsurface_Scenario_Data!A167</f>
        <v/>
      </c>
      <c r="F903" s="34">
        <f>Subsurface_Scenario_Data!J167</f>
        <v/>
      </c>
    </row>
    <row r="904">
      <c r="A904" s="34">
        <f>Subsurface_Scenario_Data!A168</f>
        <v/>
      </c>
      <c r="B904" s="34">
        <f>Subsurface_Scenario_Data!H168</f>
        <v/>
      </c>
      <c r="C904" s="34">
        <f>Subsurface_Scenario_Data!A168</f>
        <v/>
      </c>
      <c r="D904" s="34">
        <f>Subsurface_Scenario_Data!I168</f>
        <v/>
      </c>
      <c r="E904" s="34">
        <f>Subsurface_Scenario_Data!A168</f>
        <v/>
      </c>
      <c r="F904" s="34">
        <f>Subsurface_Scenario_Data!J168</f>
        <v/>
      </c>
    </row>
    <row r="905">
      <c r="A905" s="34">
        <f>Subsurface_Scenario_Data!A169</f>
        <v/>
      </c>
      <c r="B905" s="34">
        <f>Subsurface_Scenario_Data!H169</f>
        <v/>
      </c>
      <c r="C905" s="34">
        <f>Subsurface_Scenario_Data!A169</f>
        <v/>
      </c>
      <c r="D905" s="34">
        <f>Subsurface_Scenario_Data!I169</f>
        <v/>
      </c>
      <c r="E905" s="34">
        <f>Subsurface_Scenario_Data!A169</f>
        <v/>
      </c>
      <c r="F905" s="34">
        <f>Subsurface_Scenario_Data!J169</f>
        <v/>
      </c>
    </row>
    <row r="906">
      <c r="A906" s="34">
        <f>Subsurface_Scenario_Data!A170</f>
        <v/>
      </c>
      <c r="B906" s="34">
        <f>Subsurface_Scenario_Data!H170</f>
        <v/>
      </c>
      <c r="C906" s="34">
        <f>Subsurface_Scenario_Data!A170</f>
        <v/>
      </c>
      <c r="D906" s="34">
        <f>Subsurface_Scenario_Data!I170</f>
        <v/>
      </c>
      <c r="E906" s="34">
        <f>Subsurface_Scenario_Data!A170</f>
        <v/>
      </c>
      <c r="F906" s="34">
        <f>Subsurface_Scenario_Data!J170</f>
        <v/>
      </c>
    </row>
    <row r="907">
      <c r="A907" s="34">
        <f>Subsurface_Scenario_Data!A171</f>
        <v/>
      </c>
      <c r="B907" s="34">
        <f>Subsurface_Scenario_Data!H171</f>
        <v/>
      </c>
      <c r="C907" s="34">
        <f>Subsurface_Scenario_Data!A171</f>
        <v/>
      </c>
      <c r="D907" s="34">
        <f>Subsurface_Scenario_Data!I171</f>
        <v/>
      </c>
      <c r="E907" s="34">
        <f>Subsurface_Scenario_Data!A171</f>
        <v/>
      </c>
      <c r="F907" s="34">
        <f>Subsurface_Scenario_Data!J171</f>
        <v/>
      </c>
    </row>
    <row r="908">
      <c r="A908" s="34">
        <f>Subsurface_Scenario_Data!A172</f>
        <v/>
      </c>
      <c r="B908" s="34">
        <f>Subsurface_Scenario_Data!H172</f>
        <v/>
      </c>
      <c r="C908" s="34">
        <f>Subsurface_Scenario_Data!A172</f>
        <v/>
      </c>
      <c r="D908" s="34">
        <f>Subsurface_Scenario_Data!I172</f>
        <v/>
      </c>
      <c r="E908" s="34">
        <f>Subsurface_Scenario_Data!A172</f>
        <v/>
      </c>
      <c r="F908" s="34">
        <f>Subsurface_Scenario_Data!J172</f>
        <v/>
      </c>
    </row>
    <row r="909">
      <c r="A909" s="34">
        <f>Subsurface_Scenario_Data!A173</f>
        <v/>
      </c>
      <c r="B909" s="34">
        <f>Subsurface_Scenario_Data!H173</f>
        <v/>
      </c>
      <c r="C909" s="34">
        <f>Subsurface_Scenario_Data!A173</f>
        <v/>
      </c>
      <c r="D909" s="34">
        <f>Subsurface_Scenario_Data!I173</f>
        <v/>
      </c>
      <c r="E909" s="34">
        <f>Subsurface_Scenario_Data!A173</f>
        <v/>
      </c>
      <c r="F909" s="34">
        <f>Subsurface_Scenario_Data!J173</f>
        <v/>
      </c>
    </row>
    <row r="910">
      <c r="A910" s="34">
        <f>Subsurface_Scenario_Data!A174</f>
        <v/>
      </c>
      <c r="B910" s="34">
        <f>Subsurface_Scenario_Data!H174</f>
        <v/>
      </c>
      <c r="C910" s="34">
        <f>Subsurface_Scenario_Data!A174</f>
        <v/>
      </c>
      <c r="D910" s="34">
        <f>Subsurface_Scenario_Data!I174</f>
        <v/>
      </c>
      <c r="E910" s="34">
        <f>Subsurface_Scenario_Data!A174</f>
        <v/>
      </c>
      <c r="F910" s="34">
        <f>Subsurface_Scenario_Data!J174</f>
        <v/>
      </c>
    </row>
    <row r="911">
      <c r="A911" s="34">
        <f>Subsurface_Scenario_Data!A175</f>
        <v/>
      </c>
      <c r="B911" s="34">
        <f>Subsurface_Scenario_Data!H175</f>
        <v/>
      </c>
      <c r="C911" s="34">
        <f>Subsurface_Scenario_Data!A175</f>
        <v/>
      </c>
      <c r="D911" s="34">
        <f>Subsurface_Scenario_Data!I175</f>
        <v/>
      </c>
      <c r="E911" s="34">
        <f>Subsurface_Scenario_Data!A175</f>
        <v/>
      </c>
      <c r="F911" s="34">
        <f>Subsurface_Scenario_Data!J175</f>
        <v/>
      </c>
    </row>
    <row r="912">
      <c r="A912" s="34">
        <f>Subsurface_Scenario_Data!A176</f>
        <v/>
      </c>
      <c r="B912" s="34">
        <f>Subsurface_Scenario_Data!H176</f>
        <v/>
      </c>
      <c r="C912" s="34">
        <f>Subsurface_Scenario_Data!A176</f>
        <v/>
      </c>
      <c r="D912" s="34">
        <f>Subsurface_Scenario_Data!I176</f>
        <v/>
      </c>
      <c r="E912" s="34">
        <f>Subsurface_Scenario_Data!A176</f>
        <v/>
      </c>
      <c r="F912" s="34">
        <f>Subsurface_Scenario_Data!J176</f>
        <v/>
      </c>
    </row>
    <row r="913">
      <c r="A913" s="34">
        <f>Subsurface_Scenario_Data!A177</f>
        <v/>
      </c>
      <c r="B913" s="34">
        <f>Subsurface_Scenario_Data!H177</f>
        <v/>
      </c>
      <c r="C913" s="34">
        <f>Subsurface_Scenario_Data!A177</f>
        <v/>
      </c>
      <c r="D913" s="34">
        <f>Subsurface_Scenario_Data!I177</f>
        <v/>
      </c>
      <c r="E913" s="34">
        <f>Subsurface_Scenario_Data!A177</f>
        <v/>
      </c>
      <c r="F913" s="34">
        <f>Subsurface_Scenario_Data!J177</f>
        <v/>
      </c>
    </row>
    <row r="914">
      <c r="A914" s="34">
        <f>Subsurface_Scenario_Data!A178</f>
        <v/>
      </c>
      <c r="B914" s="34">
        <f>Subsurface_Scenario_Data!H178</f>
        <v/>
      </c>
      <c r="C914" s="34">
        <f>Subsurface_Scenario_Data!A178</f>
        <v/>
      </c>
      <c r="D914" s="34">
        <f>Subsurface_Scenario_Data!I178</f>
        <v/>
      </c>
      <c r="E914" s="34">
        <f>Subsurface_Scenario_Data!A178</f>
        <v/>
      </c>
      <c r="F914" s="34">
        <f>Subsurface_Scenario_Data!J178</f>
        <v/>
      </c>
    </row>
    <row r="915">
      <c r="A915" s="34">
        <f>Subsurface_Scenario_Data!A179</f>
        <v/>
      </c>
      <c r="B915" s="34">
        <f>Subsurface_Scenario_Data!H179</f>
        <v/>
      </c>
      <c r="C915" s="34">
        <f>Subsurface_Scenario_Data!A179</f>
        <v/>
      </c>
      <c r="D915" s="34">
        <f>Subsurface_Scenario_Data!I179</f>
        <v/>
      </c>
      <c r="E915" s="34">
        <f>Subsurface_Scenario_Data!A179</f>
        <v/>
      </c>
      <c r="F915" s="34">
        <f>Subsurface_Scenario_Data!J179</f>
        <v/>
      </c>
    </row>
    <row r="916">
      <c r="A916" s="34">
        <f>Subsurface_Scenario_Data!A180</f>
        <v/>
      </c>
      <c r="B916" s="34">
        <f>Subsurface_Scenario_Data!H180</f>
        <v/>
      </c>
      <c r="C916" s="34">
        <f>Subsurface_Scenario_Data!A180</f>
        <v/>
      </c>
      <c r="D916" s="34">
        <f>Subsurface_Scenario_Data!I180</f>
        <v/>
      </c>
      <c r="E916" s="34">
        <f>Subsurface_Scenario_Data!A180</f>
        <v/>
      </c>
      <c r="F916" s="34">
        <f>Subsurface_Scenario_Data!J180</f>
        <v/>
      </c>
    </row>
    <row r="917">
      <c r="A917" s="34">
        <f>Subsurface_Scenario_Data!A181</f>
        <v/>
      </c>
      <c r="B917" s="34">
        <f>Subsurface_Scenario_Data!H181</f>
        <v/>
      </c>
      <c r="C917" s="34">
        <f>Subsurface_Scenario_Data!A181</f>
        <v/>
      </c>
      <c r="D917" s="34">
        <f>Subsurface_Scenario_Data!I181</f>
        <v/>
      </c>
      <c r="E917" s="34">
        <f>Subsurface_Scenario_Data!A181</f>
        <v/>
      </c>
      <c r="F917" s="34">
        <f>Subsurface_Scenario_Data!J181</f>
        <v/>
      </c>
    </row>
    <row r="918">
      <c r="A918" s="34">
        <f>Subsurface_Scenario_Data!A182</f>
        <v/>
      </c>
      <c r="B918" s="34">
        <f>Subsurface_Scenario_Data!H182</f>
        <v/>
      </c>
      <c r="C918" s="34">
        <f>Subsurface_Scenario_Data!A182</f>
        <v/>
      </c>
      <c r="D918" s="34">
        <f>Subsurface_Scenario_Data!I182</f>
        <v/>
      </c>
      <c r="E918" s="34">
        <f>Subsurface_Scenario_Data!A182</f>
        <v/>
      </c>
      <c r="F918" s="34">
        <f>Subsurface_Scenario_Data!J182</f>
        <v/>
      </c>
    </row>
    <row r="919">
      <c r="A919" s="34">
        <f>Subsurface_Scenario_Data!A183</f>
        <v/>
      </c>
      <c r="B919" s="34">
        <f>Subsurface_Scenario_Data!H183</f>
        <v/>
      </c>
      <c r="C919" s="34">
        <f>Subsurface_Scenario_Data!A183</f>
        <v/>
      </c>
      <c r="D919" s="34">
        <f>Subsurface_Scenario_Data!I183</f>
        <v/>
      </c>
      <c r="E919" s="34">
        <f>Subsurface_Scenario_Data!A183</f>
        <v/>
      </c>
      <c r="F919" s="34">
        <f>Subsurface_Scenario_Data!J183</f>
        <v/>
      </c>
    </row>
    <row r="920">
      <c r="A920" s="34">
        <f>Subsurface_Scenario_Data!A184</f>
        <v/>
      </c>
      <c r="B920" s="34">
        <f>Subsurface_Scenario_Data!H184</f>
        <v/>
      </c>
      <c r="C920" s="34">
        <f>Subsurface_Scenario_Data!A184</f>
        <v/>
      </c>
      <c r="D920" s="34">
        <f>Subsurface_Scenario_Data!I184</f>
        <v/>
      </c>
      <c r="E920" s="34">
        <f>Subsurface_Scenario_Data!A184</f>
        <v/>
      </c>
      <c r="F920" s="34">
        <f>Subsurface_Scenario_Data!J184</f>
        <v/>
      </c>
    </row>
    <row r="921">
      <c r="A921" s="34">
        <f>Subsurface_Scenario_Data!A185</f>
        <v/>
      </c>
      <c r="B921" s="34">
        <f>Subsurface_Scenario_Data!H185</f>
        <v/>
      </c>
      <c r="C921" s="34">
        <f>Subsurface_Scenario_Data!A185</f>
        <v/>
      </c>
      <c r="D921" s="34">
        <f>Subsurface_Scenario_Data!I185</f>
        <v/>
      </c>
      <c r="E921" s="34">
        <f>Subsurface_Scenario_Data!A185</f>
        <v/>
      </c>
      <c r="F921" s="34">
        <f>Subsurface_Scenario_Data!J185</f>
        <v/>
      </c>
    </row>
    <row r="922">
      <c r="A922" s="34">
        <f>Subsurface_Scenario_Data!A186</f>
        <v/>
      </c>
      <c r="B922" s="34">
        <f>Subsurface_Scenario_Data!H186</f>
        <v/>
      </c>
      <c r="C922" s="34">
        <f>Subsurface_Scenario_Data!A186</f>
        <v/>
      </c>
      <c r="D922" s="34">
        <f>Subsurface_Scenario_Data!I186</f>
        <v/>
      </c>
      <c r="E922" s="34">
        <f>Subsurface_Scenario_Data!A186</f>
        <v/>
      </c>
      <c r="F922" s="34">
        <f>Subsurface_Scenario_Data!J186</f>
        <v/>
      </c>
    </row>
    <row r="923">
      <c r="A923" s="34">
        <f>Subsurface_Scenario_Data!A187</f>
        <v/>
      </c>
      <c r="B923" s="34">
        <f>Subsurface_Scenario_Data!H187</f>
        <v/>
      </c>
      <c r="C923" s="34">
        <f>Subsurface_Scenario_Data!A187</f>
        <v/>
      </c>
      <c r="D923" s="34">
        <f>Subsurface_Scenario_Data!I187</f>
        <v/>
      </c>
      <c r="E923" s="34">
        <f>Subsurface_Scenario_Data!A187</f>
        <v/>
      </c>
      <c r="F923" s="34">
        <f>Subsurface_Scenario_Data!J187</f>
        <v/>
      </c>
    </row>
    <row r="924">
      <c r="A924" s="34">
        <f>Subsurface_Scenario_Data!A188</f>
        <v/>
      </c>
      <c r="B924" s="34">
        <f>Subsurface_Scenario_Data!H188</f>
        <v/>
      </c>
      <c r="C924" s="34">
        <f>Subsurface_Scenario_Data!A188</f>
        <v/>
      </c>
      <c r="D924" s="34">
        <f>Subsurface_Scenario_Data!I188</f>
        <v/>
      </c>
      <c r="E924" s="34">
        <f>Subsurface_Scenario_Data!A188</f>
        <v/>
      </c>
      <c r="F924" s="34">
        <f>Subsurface_Scenario_Data!J188</f>
        <v/>
      </c>
    </row>
    <row r="925">
      <c r="A925" s="34">
        <f>Subsurface_Scenario_Data!A189</f>
        <v/>
      </c>
      <c r="B925" s="34">
        <f>Subsurface_Scenario_Data!H189</f>
        <v/>
      </c>
      <c r="C925" s="34">
        <f>Subsurface_Scenario_Data!A189</f>
        <v/>
      </c>
      <c r="D925" s="34">
        <f>Subsurface_Scenario_Data!I189</f>
        <v/>
      </c>
      <c r="E925" s="34">
        <f>Subsurface_Scenario_Data!A189</f>
        <v/>
      </c>
      <c r="F925" s="34">
        <f>Subsurface_Scenario_Data!J189</f>
        <v/>
      </c>
    </row>
    <row r="926">
      <c r="A926" s="34">
        <f>Subsurface_Scenario_Data!A190</f>
        <v/>
      </c>
      <c r="B926" s="34">
        <f>Subsurface_Scenario_Data!H190</f>
        <v/>
      </c>
      <c r="C926" s="34">
        <f>Subsurface_Scenario_Data!A190</f>
        <v/>
      </c>
      <c r="D926" s="34">
        <f>Subsurface_Scenario_Data!I190</f>
        <v/>
      </c>
      <c r="E926" s="34">
        <f>Subsurface_Scenario_Data!A190</f>
        <v/>
      </c>
      <c r="F926" s="34">
        <f>Subsurface_Scenario_Data!J190</f>
        <v/>
      </c>
    </row>
    <row r="927">
      <c r="A927" s="34">
        <f>Subsurface_Scenario_Data!A191</f>
        <v/>
      </c>
      <c r="B927" s="34">
        <f>Subsurface_Scenario_Data!H191</f>
        <v/>
      </c>
      <c r="C927" s="34">
        <f>Subsurface_Scenario_Data!A191</f>
        <v/>
      </c>
      <c r="D927" s="34">
        <f>Subsurface_Scenario_Data!I191</f>
        <v/>
      </c>
      <c r="E927" s="34">
        <f>Subsurface_Scenario_Data!A191</f>
        <v/>
      </c>
      <c r="F927" s="34">
        <f>Subsurface_Scenario_Data!J191</f>
        <v/>
      </c>
    </row>
    <row r="928">
      <c r="A928" s="34">
        <f>Subsurface_Scenario_Data!A192</f>
        <v/>
      </c>
      <c r="B928" s="34">
        <f>Subsurface_Scenario_Data!H192</f>
        <v/>
      </c>
      <c r="C928" s="34">
        <f>Subsurface_Scenario_Data!A192</f>
        <v/>
      </c>
      <c r="D928" s="34">
        <f>Subsurface_Scenario_Data!I192</f>
        <v/>
      </c>
      <c r="E928" s="34">
        <f>Subsurface_Scenario_Data!A192</f>
        <v/>
      </c>
      <c r="F928" s="34">
        <f>Subsurface_Scenario_Data!J192</f>
        <v/>
      </c>
    </row>
    <row r="929">
      <c r="A929" s="34">
        <f>Subsurface_Scenario_Data!A193</f>
        <v/>
      </c>
      <c r="B929" s="34">
        <f>Subsurface_Scenario_Data!H193</f>
        <v/>
      </c>
      <c r="C929" s="34">
        <f>Subsurface_Scenario_Data!A193</f>
        <v/>
      </c>
      <c r="D929" s="34">
        <f>Subsurface_Scenario_Data!I193</f>
        <v/>
      </c>
      <c r="E929" s="34">
        <f>Subsurface_Scenario_Data!A193</f>
        <v/>
      </c>
      <c r="F929" s="34">
        <f>Subsurface_Scenario_Data!J193</f>
        <v/>
      </c>
    </row>
    <row r="930">
      <c r="A930" s="34">
        <f>Subsurface_Scenario_Data!A194</f>
        <v/>
      </c>
      <c r="B930" s="34">
        <f>Subsurface_Scenario_Data!H194</f>
        <v/>
      </c>
      <c r="C930" s="34">
        <f>Subsurface_Scenario_Data!A194</f>
        <v/>
      </c>
      <c r="D930" s="34">
        <f>Subsurface_Scenario_Data!I194</f>
        <v/>
      </c>
      <c r="E930" s="34">
        <f>Subsurface_Scenario_Data!A194</f>
        <v/>
      </c>
      <c r="F930" s="34">
        <f>Subsurface_Scenario_Data!J194</f>
        <v/>
      </c>
    </row>
    <row r="931">
      <c r="A931" s="34">
        <f>Subsurface_Scenario_Data!A195</f>
        <v/>
      </c>
      <c r="B931" s="34">
        <f>Subsurface_Scenario_Data!H195</f>
        <v/>
      </c>
      <c r="C931" s="34">
        <f>Subsurface_Scenario_Data!A195</f>
        <v/>
      </c>
      <c r="D931" s="34">
        <f>Subsurface_Scenario_Data!I195</f>
        <v/>
      </c>
      <c r="E931" s="34">
        <f>Subsurface_Scenario_Data!A195</f>
        <v/>
      </c>
      <c r="F931" s="34">
        <f>Subsurface_Scenario_Data!J195</f>
        <v/>
      </c>
    </row>
    <row r="932">
      <c r="A932" s="34">
        <f>Subsurface_Scenario_Data!A196</f>
        <v/>
      </c>
      <c r="B932" s="34">
        <f>Subsurface_Scenario_Data!H196</f>
        <v/>
      </c>
      <c r="C932" s="34">
        <f>Subsurface_Scenario_Data!A196</f>
        <v/>
      </c>
      <c r="D932" s="34">
        <f>Subsurface_Scenario_Data!I196</f>
        <v/>
      </c>
      <c r="E932" s="34">
        <f>Subsurface_Scenario_Data!A196</f>
        <v/>
      </c>
      <c r="F932" s="34">
        <f>Subsurface_Scenario_Data!J196</f>
        <v/>
      </c>
    </row>
    <row r="933">
      <c r="A933" s="34">
        <f>Subsurface_Scenario_Data!A197</f>
        <v/>
      </c>
      <c r="B933" s="34">
        <f>Subsurface_Scenario_Data!H197</f>
        <v/>
      </c>
      <c r="C933" s="34">
        <f>Subsurface_Scenario_Data!A197</f>
        <v/>
      </c>
      <c r="D933" s="34">
        <f>Subsurface_Scenario_Data!I197</f>
        <v/>
      </c>
      <c r="E933" s="34">
        <f>Subsurface_Scenario_Data!A197</f>
        <v/>
      </c>
      <c r="F933" s="34">
        <f>Subsurface_Scenario_Data!J197</f>
        <v/>
      </c>
    </row>
    <row r="934">
      <c r="A934" s="34">
        <f>Subsurface_Scenario_Data!A198</f>
        <v/>
      </c>
      <c r="B934" s="34">
        <f>Subsurface_Scenario_Data!H198</f>
        <v/>
      </c>
      <c r="C934" s="34">
        <f>Subsurface_Scenario_Data!A198</f>
        <v/>
      </c>
      <c r="D934" s="34">
        <f>Subsurface_Scenario_Data!I198</f>
        <v/>
      </c>
      <c r="E934" s="34">
        <f>Subsurface_Scenario_Data!A198</f>
        <v/>
      </c>
      <c r="F934" s="34">
        <f>Subsurface_Scenario_Data!J198</f>
        <v/>
      </c>
    </row>
    <row r="935">
      <c r="A935" s="34">
        <f>Subsurface_Scenario_Data!A199</f>
        <v/>
      </c>
      <c r="B935" s="34">
        <f>Subsurface_Scenario_Data!H199</f>
        <v/>
      </c>
      <c r="C935" s="34">
        <f>Subsurface_Scenario_Data!A199</f>
        <v/>
      </c>
      <c r="D935" s="34">
        <f>Subsurface_Scenario_Data!I199</f>
        <v/>
      </c>
      <c r="E935" s="34">
        <f>Subsurface_Scenario_Data!A199</f>
        <v/>
      </c>
      <c r="F935" s="34">
        <f>Subsurface_Scenario_Data!J199</f>
        <v/>
      </c>
    </row>
    <row r="936">
      <c r="A936" s="34">
        <f>Subsurface_Scenario_Data!A200</f>
        <v/>
      </c>
      <c r="B936" s="34">
        <f>Subsurface_Scenario_Data!H200</f>
        <v/>
      </c>
      <c r="C936" s="34">
        <f>Subsurface_Scenario_Data!A200</f>
        <v/>
      </c>
      <c r="D936" s="34">
        <f>Subsurface_Scenario_Data!I200</f>
        <v/>
      </c>
      <c r="E936" s="34">
        <f>Subsurface_Scenario_Data!A200</f>
        <v/>
      </c>
      <c r="F936" s="34">
        <f>Subsurface_Scenario_Data!J200</f>
        <v/>
      </c>
    </row>
    <row r="937">
      <c r="A937" s="34">
        <f>Subsurface_Scenario_Data!A201</f>
        <v/>
      </c>
      <c r="B937" s="34">
        <f>Subsurface_Scenario_Data!H201</f>
        <v/>
      </c>
      <c r="C937" s="34">
        <f>Subsurface_Scenario_Data!A201</f>
        <v/>
      </c>
      <c r="D937" s="34">
        <f>Subsurface_Scenario_Data!I201</f>
        <v/>
      </c>
      <c r="E937" s="34">
        <f>Subsurface_Scenario_Data!A201</f>
        <v/>
      </c>
      <c r="F937" s="34">
        <f>Subsurface_Scenario_Data!J201</f>
        <v/>
      </c>
    </row>
    <row r="938">
      <c r="A938" s="34">
        <f>Subsurface_Scenario_Data!A202</f>
        <v/>
      </c>
      <c r="B938" s="34">
        <f>Subsurface_Scenario_Data!H202</f>
        <v/>
      </c>
      <c r="C938" s="34">
        <f>Subsurface_Scenario_Data!A202</f>
        <v/>
      </c>
      <c r="D938" s="34">
        <f>Subsurface_Scenario_Data!I202</f>
        <v/>
      </c>
      <c r="E938" s="34">
        <f>Subsurface_Scenario_Data!A202</f>
        <v/>
      </c>
      <c r="F938" s="34">
        <f>Subsurface_Scenario_Data!J202</f>
        <v/>
      </c>
    </row>
    <row r="939">
      <c r="A939" s="34">
        <f>Subsurface_Scenario_Data!A203</f>
        <v/>
      </c>
      <c r="B939" s="34">
        <f>Subsurface_Scenario_Data!H203</f>
        <v/>
      </c>
      <c r="C939" s="34">
        <f>Subsurface_Scenario_Data!A203</f>
        <v/>
      </c>
      <c r="D939" s="34">
        <f>Subsurface_Scenario_Data!I203</f>
        <v/>
      </c>
      <c r="E939" s="34">
        <f>Subsurface_Scenario_Data!A203</f>
        <v/>
      </c>
      <c r="F939" s="34">
        <f>Subsurface_Scenario_Data!J203</f>
        <v/>
      </c>
    </row>
    <row r="940">
      <c r="A940" s="34">
        <f>Subsurface_Scenario_Data!A204</f>
        <v/>
      </c>
      <c r="B940" s="34">
        <f>Subsurface_Scenario_Data!H204</f>
        <v/>
      </c>
      <c r="C940" s="34">
        <f>Subsurface_Scenario_Data!A204</f>
        <v/>
      </c>
      <c r="D940" s="34">
        <f>Subsurface_Scenario_Data!I204</f>
        <v/>
      </c>
      <c r="E940" s="34">
        <f>Subsurface_Scenario_Data!A204</f>
        <v/>
      </c>
      <c r="F940" s="34">
        <f>Subsurface_Scenario_Data!J204</f>
        <v/>
      </c>
    </row>
    <row r="941">
      <c r="A941" s="34">
        <f>Subsurface_Scenario_Data!A205</f>
        <v/>
      </c>
      <c r="B941" s="34">
        <f>Subsurface_Scenario_Data!H205</f>
        <v/>
      </c>
      <c r="C941" s="34">
        <f>Subsurface_Scenario_Data!A205</f>
        <v/>
      </c>
      <c r="D941" s="34">
        <f>Subsurface_Scenario_Data!I205</f>
        <v/>
      </c>
      <c r="E941" s="34">
        <f>Subsurface_Scenario_Data!A205</f>
        <v/>
      </c>
      <c r="F941" s="34">
        <f>Subsurface_Scenario_Data!J205</f>
        <v/>
      </c>
    </row>
    <row r="942">
      <c r="A942" s="34">
        <f>Subsurface_Scenario_Data!A206</f>
        <v/>
      </c>
      <c r="B942" s="34">
        <f>Subsurface_Scenario_Data!H206</f>
        <v/>
      </c>
      <c r="C942" s="34">
        <f>Subsurface_Scenario_Data!A206</f>
        <v/>
      </c>
      <c r="D942" s="34">
        <f>Subsurface_Scenario_Data!I206</f>
        <v/>
      </c>
      <c r="E942" s="34">
        <f>Subsurface_Scenario_Data!A206</f>
        <v/>
      </c>
      <c r="F942" s="34">
        <f>Subsurface_Scenario_Data!J206</f>
        <v/>
      </c>
    </row>
    <row r="943">
      <c r="A943" s="34">
        <f>Subsurface_Scenario_Data!A207</f>
        <v/>
      </c>
      <c r="B943" s="34">
        <f>Subsurface_Scenario_Data!H207</f>
        <v/>
      </c>
      <c r="C943" s="34">
        <f>Subsurface_Scenario_Data!A207</f>
        <v/>
      </c>
      <c r="D943" s="34">
        <f>Subsurface_Scenario_Data!I207</f>
        <v/>
      </c>
      <c r="E943" s="34">
        <f>Subsurface_Scenario_Data!A207</f>
        <v/>
      </c>
      <c r="F943" s="34">
        <f>Subsurface_Scenario_Data!J207</f>
        <v/>
      </c>
    </row>
    <row r="944">
      <c r="A944" s="34">
        <f>Subsurface_Scenario_Data!A208</f>
        <v/>
      </c>
      <c r="B944" s="34">
        <f>Subsurface_Scenario_Data!H208</f>
        <v/>
      </c>
      <c r="C944" s="34">
        <f>Subsurface_Scenario_Data!A208</f>
        <v/>
      </c>
      <c r="D944" s="34">
        <f>Subsurface_Scenario_Data!I208</f>
        <v/>
      </c>
      <c r="E944" s="34">
        <f>Subsurface_Scenario_Data!A208</f>
        <v/>
      </c>
      <c r="F944" s="34">
        <f>Subsurface_Scenario_Data!J208</f>
        <v/>
      </c>
    </row>
    <row r="945">
      <c r="A945" s="34">
        <f>Subsurface_Scenario_Data!A209</f>
        <v/>
      </c>
      <c r="B945" s="34">
        <f>Subsurface_Scenario_Data!H209</f>
        <v/>
      </c>
      <c r="C945" s="34">
        <f>Subsurface_Scenario_Data!A209</f>
        <v/>
      </c>
      <c r="D945" s="34">
        <f>Subsurface_Scenario_Data!I209</f>
        <v/>
      </c>
      <c r="E945" s="34">
        <f>Subsurface_Scenario_Data!A209</f>
        <v/>
      </c>
      <c r="F945" s="34">
        <f>Subsurface_Scenario_Data!J209</f>
        <v/>
      </c>
    </row>
    <row r="946">
      <c r="A946" s="34">
        <f>Subsurface_Scenario_Data!A210</f>
        <v/>
      </c>
      <c r="B946" s="34">
        <f>Subsurface_Scenario_Data!H210</f>
        <v/>
      </c>
      <c r="C946" s="34">
        <f>Subsurface_Scenario_Data!A210</f>
        <v/>
      </c>
      <c r="D946" s="34">
        <f>Subsurface_Scenario_Data!I210</f>
        <v/>
      </c>
      <c r="E946" s="34">
        <f>Subsurface_Scenario_Data!A210</f>
        <v/>
      </c>
      <c r="F946" s="34">
        <f>Subsurface_Scenario_Data!J210</f>
        <v/>
      </c>
    </row>
    <row r="947">
      <c r="A947" s="34">
        <f>Subsurface_Scenario_Data!A211</f>
        <v/>
      </c>
      <c r="B947" s="34">
        <f>Subsurface_Scenario_Data!H211</f>
        <v/>
      </c>
      <c r="C947" s="34">
        <f>Subsurface_Scenario_Data!A211</f>
        <v/>
      </c>
      <c r="D947" s="34">
        <f>Subsurface_Scenario_Data!I211</f>
        <v/>
      </c>
      <c r="E947" s="34">
        <f>Subsurface_Scenario_Data!A211</f>
        <v/>
      </c>
      <c r="F947" s="34">
        <f>Subsurface_Scenario_Data!J211</f>
        <v/>
      </c>
    </row>
    <row r="948">
      <c r="A948" s="34">
        <f>Subsurface_Scenario_Data!A212</f>
        <v/>
      </c>
      <c r="B948" s="34">
        <f>Subsurface_Scenario_Data!H212</f>
        <v/>
      </c>
      <c r="C948" s="34">
        <f>Subsurface_Scenario_Data!A212</f>
        <v/>
      </c>
      <c r="D948" s="34">
        <f>Subsurface_Scenario_Data!I212</f>
        <v/>
      </c>
      <c r="E948" s="34">
        <f>Subsurface_Scenario_Data!A212</f>
        <v/>
      </c>
      <c r="F948" s="34">
        <f>Subsurface_Scenario_Data!J212</f>
        <v/>
      </c>
    </row>
    <row r="949">
      <c r="A949" s="34">
        <f>Subsurface_Scenario_Data!A213</f>
        <v/>
      </c>
      <c r="B949" s="34">
        <f>Subsurface_Scenario_Data!H213</f>
        <v/>
      </c>
      <c r="C949" s="34">
        <f>Subsurface_Scenario_Data!A213</f>
        <v/>
      </c>
      <c r="D949" s="34">
        <f>Subsurface_Scenario_Data!I213</f>
        <v/>
      </c>
      <c r="E949" s="34">
        <f>Subsurface_Scenario_Data!A213</f>
        <v/>
      </c>
      <c r="F949" s="34">
        <f>Subsurface_Scenario_Data!J213</f>
        <v/>
      </c>
    </row>
    <row r="950">
      <c r="A950" s="34">
        <f>Subsurface_Scenario_Data!A214</f>
        <v/>
      </c>
      <c r="B950" s="34">
        <f>Subsurface_Scenario_Data!H214</f>
        <v/>
      </c>
      <c r="C950" s="34">
        <f>Subsurface_Scenario_Data!A214</f>
        <v/>
      </c>
      <c r="D950" s="34">
        <f>Subsurface_Scenario_Data!I214</f>
        <v/>
      </c>
      <c r="E950" s="34">
        <f>Subsurface_Scenario_Data!A214</f>
        <v/>
      </c>
      <c r="F950" s="34">
        <f>Subsurface_Scenario_Data!J214</f>
        <v/>
      </c>
    </row>
    <row r="951">
      <c r="A951" s="34">
        <f>Subsurface_Scenario_Data!A215</f>
        <v/>
      </c>
      <c r="B951" s="34">
        <f>Subsurface_Scenario_Data!H215</f>
        <v/>
      </c>
      <c r="C951" s="34">
        <f>Subsurface_Scenario_Data!A215</f>
        <v/>
      </c>
      <c r="D951" s="34">
        <f>Subsurface_Scenario_Data!I215</f>
        <v/>
      </c>
      <c r="E951" s="34">
        <f>Subsurface_Scenario_Data!A215</f>
        <v/>
      </c>
      <c r="F951" s="34">
        <f>Subsurface_Scenario_Data!J215</f>
        <v/>
      </c>
    </row>
    <row r="952">
      <c r="A952" s="34">
        <f>Subsurface_Scenario_Data!A216</f>
        <v/>
      </c>
      <c r="B952" s="34">
        <f>Subsurface_Scenario_Data!H216</f>
        <v/>
      </c>
      <c r="C952" s="34">
        <f>Subsurface_Scenario_Data!A216</f>
        <v/>
      </c>
      <c r="D952" s="34">
        <f>Subsurface_Scenario_Data!I216</f>
        <v/>
      </c>
      <c r="E952" s="34">
        <f>Subsurface_Scenario_Data!A216</f>
        <v/>
      </c>
      <c r="F952" s="34">
        <f>Subsurface_Scenario_Data!J216</f>
        <v/>
      </c>
    </row>
    <row r="953">
      <c r="A953" s="34">
        <f>Subsurface_Scenario_Data!A217</f>
        <v/>
      </c>
      <c r="B953" s="34">
        <f>Subsurface_Scenario_Data!H217</f>
        <v/>
      </c>
      <c r="C953" s="34">
        <f>Subsurface_Scenario_Data!A217</f>
        <v/>
      </c>
      <c r="D953" s="34">
        <f>Subsurface_Scenario_Data!I217</f>
        <v/>
      </c>
      <c r="E953" s="34">
        <f>Subsurface_Scenario_Data!A217</f>
        <v/>
      </c>
      <c r="F953" s="34">
        <f>Subsurface_Scenario_Data!J217</f>
        <v/>
      </c>
    </row>
    <row r="954">
      <c r="A954" s="34">
        <f>Subsurface_Scenario_Data!A218</f>
        <v/>
      </c>
      <c r="B954" s="34">
        <f>Subsurface_Scenario_Data!H218</f>
        <v/>
      </c>
      <c r="C954" s="34">
        <f>Subsurface_Scenario_Data!A218</f>
        <v/>
      </c>
      <c r="D954" s="34">
        <f>Subsurface_Scenario_Data!I218</f>
        <v/>
      </c>
      <c r="E954" s="34">
        <f>Subsurface_Scenario_Data!A218</f>
        <v/>
      </c>
      <c r="F954" s="34">
        <f>Subsurface_Scenario_Data!J218</f>
        <v/>
      </c>
    </row>
    <row r="955">
      <c r="A955" s="34">
        <f>Subsurface_Scenario_Data!A219</f>
        <v/>
      </c>
      <c r="B955" s="34">
        <f>Subsurface_Scenario_Data!H219</f>
        <v/>
      </c>
      <c r="C955" s="34">
        <f>Subsurface_Scenario_Data!A219</f>
        <v/>
      </c>
      <c r="D955" s="34">
        <f>Subsurface_Scenario_Data!I219</f>
        <v/>
      </c>
      <c r="E955" s="34">
        <f>Subsurface_Scenario_Data!A219</f>
        <v/>
      </c>
      <c r="F955" s="34">
        <f>Subsurface_Scenario_Data!J219</f>
        <v/>
      </c>
    </row>
    <row r="956">
      <c r="A956" s="34">
        <f>Subsurface_Scenario_Data!A220</f>
        <v/>
      </c>
      <c r="B956" s="34">
        <f>Subsurface_Scenario_Data!H220</f>
        <v/>
      </c>
      <c r="C956" s="34">
        <f>Subsurface_Scenario_Data!A220</f>
        <v/>
      </c>
      <c r="D956" s="34">
        <f>Subsurface_Scenario_Data!I220</f>
        <v/>
      </c>
      <c r="E956" s="34">
        <f>Subsurface_Scenario_Data!A220</f>
        <v/>
      </c>
      <c r="F956" s="34">
        <f>Subsurface_Scenario_Data!J220</f>
        <v/>
      </c>
    </row>
    <row r="957">
      <c r="A957" s="34">
        <f>Subsurface_Scenario_Data!A221</f>
        <v/>
      </c>
      <c r="B957" s="34">
        <f>Subsurface_Scenario_Data!H221</f>
        <v/>
      </c>
      <c r="C957" s="34">
        <f>Subsurface_Scenario_Data!A221</f>
        <v/>
      </c>
      <c r="D957" s="34">
        <f>Subsurface_Scenario_Data!I221</f>
        <v/>
      </c>
      <c r="E957" s="34">
        <f>Subsurface_Scenario_Data!A221</f>
        <v/>
      </c>
      <c r="F957" s="34">
        <f>Subsurface_Scenario_Data!J221</f>
        <v/>
      </c>
    </row>
    <row r="958">
      <c r="A958" s="34">
        <f>Subsurface_Scenario_Data!A222</f>
        <v/>
      </c>
      <c r="B958" s="34">
        <f>Subsurface_Scenario_Data!H222</f>
        <v/>
      </c>
      <c r="C958" s="34">
        <f>Subsurface_Scenario_Data!A222</f>
        <v/>
      </c>
      <c r="D958" s="34">
        <f>Subsurface_Scenario_Data!I222</f>
        <v/>
      </c>
      <c r="E958" s="34">
        <f>Subsurface_Scenario_Data!A222</f>
        <v/>
      </c>
      <c r="F958" s="34">
        <f>Subsurface_Scenario_Data!J222</f>
        <v/>
      </c>
    </row>
    <row r="959">
      <c r="A959" s="34">
        <f>Subsurface_Scenario_Data!A223</f>
        <v/>
      </c>
      <c r="B959" s="34">
        <f>Subsurface_Scenario_Data!H223</f>
        <v/>
      </c>
      <c r="C959" s="34">
        <f>Subsurface_Scenario_Data!A223</f>
        <v/>
      </c>
      <c r="D959" s="34">
        <f>Subsurface_Scenario_Data!I223</f>
        <v/>
      </c>
      <c r="E959" s="34">
        <f>Subsurface_Scenario_Data!A223</f>
        <v/>
      </c>
      <c r="F959" s="34">
        <f>Subsurface_Scenario_Data!J223</f>
        <v/>
      </c>
    </row>
    <row r="960">
      <c r="A960" s="34">
        <f>Subsurface_Scenario_Data!A224</f>
        <v/>
      </c>
      <c r="B960" s="34">
        <f>Subsurface_Scenario_Data!H224</f>
        <v/>
      </c>
      <c r="C960" s="34">
        <f>Subsurface_Scenario_Data!A224</f>
        <v/>
      </c>
      <c r="D960" s="34">
        <f>Subsurface_Scenario_Data!I224</f>
        <v/>
      </c>
      <c r="E960" s="34">
        <f>Subsurface_Scenario_Data!A224</f>
        <v/>
      </c>
      <c r="F960" s="34">
        <f>Subsurface_Scenario_Data!J224</f>
        <v/>
      </c>
    </row>
    <row r="961">
      <c r="A961" s="34">
        <f>Subsurface_Scenario_Data!A225</f>
        <v/>
      </c>
      <c r="B961" s="34">
        <f>Subsurface_Scenario_Data!H225</f>
        <v/>
      </c>
      <c r="C961" s="34">
        <f>Subsurface_Scenario_Data!A225</f>
        <v/>
      </c>
      <c r="D961" s="34">
        <f>Subsurface_Scenario_Data!I225</f>
        <v/>
      </c>
      <c r="E961" s="34">
        <f>Subsurface_Scenario_Data!A225</f>
        <v/>
      </c>
      <c r="F961" s="34">
        <f>Subsurface_Scenario_Data!J225</f>
        <v/>
      </c>
    </row>
    <row r="962">
      <c r="A962" s="34">
        <f>Subsurface_Scenario_Data!A226</f>
        <v/>
      </c>
      <c r="B962" s="34">
        <f>Subsurface_Scenario_Data!H226</f>
        <v/>
      </c>
      <c r="C962" s="34">
        <f>Subsurface_Scenario_Data!A226</f>
        <v/>
      </c>
      <c r="D962" s="34">
        <f>Subsurface_Scenario_Data!I226</f>
        <v/>
      </c>
      <c r="E962" s="34">
        <f>Subsurface_Scenario_Data!A226</f>
        <v/>
      </c>
      <c r="F962" s="34">
        <f>Subsurface_Scenario_Data!J226</f>
        <v/>
      </c>
    </row>
    <row r="963">
      <c r="A963" s="34">
        <f>Subsurface_Scenario_Data!A227</f>
        <v/>
      </c>
      <c r="B963" s="34">
        <f>Subsurface_Scenario_Data!H227</f>
        <v/>
      </c>
      <c r="C963" s="34">
        <f>Subsurface_Scenario_Data!A227</f>
        <v/>
      </c>
      <c r="D963" s="34">
        <f>Subsurface_Scenario_Data!I227</f>
        <v/>
      </c>
      <c r="E963" s="34">
        <f>Subsurface_Scenario_Data!A227</f>
        <v/>
      </c>
      <c r="F963" s="34">
        <f>Subsurface_Scenario_Data!J227</f>
        <v/>
      </c>
    </row>
    <row r="964">
      <c r="A964" s="34">
        <f>Subsurface_Scenario_Data!A228</f>
        <v/>
      </c>
      <c r="B964" s="34">
        <f>Subsurface_Scenario_Data!H228</f>
        <v/>
      </c>
      <c r="C964" s="34">
        <f>Subsurface_Scenario_Data!A228</f>
        <v/>
      </c>
      <c r="D964" s="34">
        <f>Subsurface_Scenario_Data!I228</f>
        <v/>
      </c>
      <c r="E964" s="34">
        <f>Subsurface_Scenario_Data!A228</f>
        <v/>
      </c>
      <c r="F964" s="34">
        <f>Subsurface_Scenario_Data!J228</f>
        <v/>
      </c>
    </row>
    <row r="965">
      <c r="A965" s="34">
        <f>Subsurface_Scenario_Data!A229</f>
        <v/>
      </c>
      <c r="B965" s="34">
        <f>Subsurface_Scenario_Data!H229</f>
        <v/>
      </c>
      <c r="C965" s="34">
        <f>Subsurface_Scenario_Data!A229</f>
        <v/>
      </c>
      <c r="D965" s="34">
        <f>Subsurface_Scenario_Data!I229</f>
        <v/>
      </c>
      <c r="E965" s="34">
        <f>Subsurface_Scenario_Data!A229</f>
        <v/>
      </c>
      <c r="F965" s="34">
        <f>Subsurface_Scenario_Data!J229</f>
        <v/>
      </c>
    </row>
    <row r="966">
      <c r="A966" s="34">
        <f>Subsurface_Scenario_Data!A230</f>
        <v/>
      </c>
      <c r="B966" s="34">
        <f>Subsurface_Scenario_Data!H230</f>
        <v/>
      </c>
      <c r="C966" s="34">
        <f>Subsurface_Scenario_Data!A230</f>
        <v/>
      </c>
      <c r="D966" s="34">
        <f>Subsurface_Scenario_Data!I230</f>
        <v/>
      </c>
      <c r="E966" s="34">
        <f>Subsurface_Scenario_Data!A230</f>
        <v/>
      </c>
      <c r="F966" s="34">
        <f>Subsurface_Scenario_Data!J230</f>
        <v/>
      </c>
    </row>
    <row r="967">
      <c r="A967" s="34">
        <f>Subsurface_Scenario_Data!A231</f>
        <v/>
      </c>
      <c r="B967" s="34">
        <f>Subsurface_Scenario_Data!H231</f>
        <v/>
      </c>
      <c r="C967" s="34">
        <f>Subsurface_Scenario_Data!A231</f>
        <v/>
      </c>
      <c r="D967" s="34">
        <f>Subsurface_Scenario_Data!I231</f>
        <v/>
      </c>
      <c r="E967" s="34">
        <f>Subsurface_Scenario_Data!A231</f>
        <v/>
      </c>
      <c r="F967" s="34">
        <f>Subsurface_Scenario_Data!J231</f>
        <v/>
      </c>
    </row>
    <row r="968">
      <c r="A968" s="34">
        <f>Subsurface_Scenario_Data!A232</f>
        <v/>
      </c>
      <c r="B968" s="34">
        <f>Subsurface_Scenario_Data!H232</f>
        <v/>
      </c>
      <c r="C968" s="34">
        <f>Subsurface_Scenario_Data!A232</f>
        <v/>
      </c>
      <c r="D968" s="34">
        <f>Subsurface_Scenario_Data!I232</f>
        <v/>
      </c>
      <c r="E968" s="34">
        <f>Subsurface_Scenario_Data!A232</f>
        <v/>
      </c>
      <c r="F968" s="34">
        <f>Subsurface_Scenario_Data!J232</f>
        <v/>
      </c>
    </row>
    <row r="969">
      <c r="A969" s="34">
        <f>Subsurface_Scenario_Data!A233</f>
        <v/>
      </c>
      <c r="B969" s="34">
        <f>Subsurface_Scenario_Data!H233</f>
        <v/>
      </c>
      <c r="C969" s="34">
        <f>Subsurface_Scenario_Data!A233</f>
        <v/>
      </c>
      <c r="D969" s="34">
        <f>Subsurface_Scenario_Data!I233</f>
        <v/>
      </c>
      <c r="E969" s="34">
        <f>Subsurface_Scenario_Data!A233</f>
        <v/>
      </c>
      <c r="F969" s="34">
        <f>Subsurface_Scenario_Data!J233</f>
        <v/>
      </c>
    </row>
    <row r="970">
      <c r="A970" s="34">
        <f>Subsurface_Scenario_Data!A234</f>
        <v/>
      </c>
      <c r="B970" s="34">
        <f>Subsurface_Scenario_Data!H234</f>
        <v/>
      </c>
      <c r="C970" s="34">
        <f>Subsurface_Scenario_Data!A234</f>
        <v/>
      </c>
      <c r="D970" s="34">
        <f>Subsurface_Scenario_Data!I234</f>
        <v/>
      </c>
      <c r="E970" s="34">
        <f>Subsurface_Scenario_Data!A234</f>
        <v/>
      </c>
      <c r="F970" s="34">
        <f>Subsurface_Scenario_Data!J234</f>
        <v/>
      </c>
    </row>
    <row r="971">
      <c r="A971" s="34">
        <f>Subsurface_Scenario_Data!A235</f>
        <v/>
      </c>
      <c r="B971" s="34">
        <f>Subsurface_Scenario_Data!H235</f>
        <v/>
      </c>
      <c r="C971" s="34">
        <f>Subsurface_Scenario_Data!A235</f>
        <v/>
      </c>
      <c r="D971" s="34">
        <f>Subsurface_Scenario_Data!I235</f>
        <v/>
      </c>
      <c r="E971" s="34">
        <f>Subsurface_Scenario_Data!A235</f>
        <v/>
      </c>
      <c r="F971" s="34">
        <f>Subsurface_Scenario_Data!J235</f>
        <v/>
      </c>
    </row>
    <row r="972">
      <c r="A972" s="34">
        <f>Subsurface_Scenario_Data!A236</f>
        <v/>
      </c>
      <c r="B972" s="34">
        <f>Subsurface_Scenario_Data!H236</f>
        <v/>
      </c>
      <c r="C972" s="34">
        <f>Subsurface_Scenario_Data!A236</f>
        <v/>
      </c>
      <c r="D972" s="34">
        <f>Subsurface_Scenario_Data!I236</f>
        <v/>
      </c>
      <c r="E972" s="34">
        <f>Subsurface_Scenario_Data!A236</f>
        <v/>
      </c>
      <c r="F972" s="34">
        <f>Subsurface_Scenario_Data!J236</f>
        <v/>
      </c>
    </row>
    <row r="973">
      <c r="A973" s="34">
        <f>Subsurface_Scenario_Data!A237</f>
        <v/>
      </c>
      <c r="B973" s="34">
        <f>Subsurface_Scenario_Data!H237</f>
        <v/>
      </c>
      <c r="C973" s="34">
        <f>Subsurface_Scenario_Data!A237</f>
        <v/>
      </c>
      <c r="D973" s="34">
        <f>Subsurface_Scenario_Data!I237</f>
        <v/>
      </c>
      <c r="E973" s="34">
        <f>Subsurface_Scenario_Data!A237</f>
        <v/>
      </c>
      <c r="F973" s="34">
        <f>Subsurface_Scenario_Data!J237</f>
        <v/>
      </c>
    </row>
    <row r="974">
      <c r="A974" s="34">
        <f>Subsurface_Scenario_Data!A238</f>
        <v/>
      </c>
      <c r="B974" s="34">
        <f>Subsurface_Scenario_Data!H238</f>
        <v/>
      </c>
      <c r="C974" s="34">
        <f>Subsurface_Scenario_Data!A238</f>
        <v/>
      </c>
      <c r="D974" s="34">
        <f>Subsurface_Scenario_Data!I238</f>
        <v/>
      </c>
      <c r="E974" s="34">
        <f>Subsurface_Scenario_Data!A238</f>
        <v/>
      </c>
      <c r="F974" s="34">
        <f>Subsurface_Scenario_Data!J238</f>
        <v/>
      </c>
    </row>
    <row r="975">
      <c r="A975" s="34">
        <f>Subsurface_Scenario_Data!A239</f>
        <v/>
      </c>
      <c r="B975" s="34">
        <f>Subsurface_Scenario_Data!H239</f>
        <v/>
      </c>
      <c r="C975" s="34">
        <f>Subsurface_Scenario_Data!A239</f>
        <v/>
      </c>
      <c r="D975" s="34">
        <f>Subsurface_Scenario_Data!I239</f>
        <v/>
      </c>
      <c r="E975" s="34">
        <f>Subsurface_Scenario_Data!A239</f>
        <v/>
      </c>
      <c r="F975" s="34">
        <f>Subsurface_Scenario_Data!J239</f>
        <v/>
      </c>
    </row>
    <row r="976">
      <c r="A976" s="34">
        <f>Subsurface_Scenario_Data!A240</f>
        <v/>
      </c>
      <c r="B976" s="34">
        <f>Subsurface_Scenario_Data!H240</f>
        <v/>
      </c>
      <c r="C976" s="34">
        <f>Subsurface_Scenario_Data!A240</f>
        <v/>
      </c>
      <c r="D976" s="34">
        <f>Subsurface_Scenario_Data!I240</f>
        <v/>
      </c>
      <c r="E976" s="34">
        <f>Subsurface_Scenario_Data!A240</f>
        <v/>
      </c>
      <c r="F976" s="34">
        <f>Subsurface_Scenario_Data!J240</f>
        <v/>
      </c>
    </row>
    <row r="977">
      <c r="A977" s="34">
        <f>Subsurface_Scenario_Data!A241</f>
        <v/>
      </c>
      <c r="B977" s="34">
        <f>Subsurface_Scenario_Data!H241</f>
        <v/>
      </c>
      <c r="C977" s="34">
        <f>Subsurface_Scenario_Data!A241</f>
        <v/>
      </c>
      <c r="D977" s="34">
        <f>Subsurface_Scenario_Data!I241</f>
        <v/>
      </c>
      <c r="E977" s="34">
        <f>Subsurface_Scenario_Data!A241</f>
        <v/>
      </c>
      <c r="F977" s="34">
        <f>Subsurface_Scenario_Data!J241</f>
        <v/>
      </c>
    </row>
    <row r="978">
      <c r="A978" s="34">
        <f>Subsurface_Scenario_Data!A242</f>
        <v/>
      </c>
      <c r="B978" s="34">
        <f>Subsurface_Scenario_Data!H242</f>
        <v/>
      </c>
      <c r="C978" s="34">
        <f>Subsurface_Scenario_Data!A242</f>
        <v/>
      </c>
      <c r="D978" s="34">
        <f>Subsurface_Scenario_Data!I242</f>
        <v/>
      </c>
      <c r="E978" s="34">
        <f>Subsurface_Scenario_Data!A242</f>
        <v/>
      </c>
      <c r="F978" s="34">
        <f>Subsurface_Scenario_Data!J242</f>
        <v/>
      </c>
    </row>
    <row r="981" ht="15.6" customHeight="1" s="63">
      <c r="A981" s="32" t="inlineStr">
        <is>
          <t>Radargram-Style Return Timing With Clutter</t>
        </is>
      </c>
    </row>
    <row r="982">
      <c r="A982" s="33" t="inlineStr">
        <is>
          <t>Surface clutter upper x</t>
        </is>
      </c>
      <c r="B982" s="33" t="inlineStr">
        <is>
          <t>Surface clutter upper</t>
        </is>
      </c>
      <c r="C982" s="33" t="inlineStr">
        <is>
          <t>Shallow ice return x</t>
        </is>
      </c>
      <c r="D982" s="33" t="inlineStr">
        <is>
          <t>Shallow ice return</t>
        </is>
      </c>
      <c r="E982" s="33" t="inlineStr">
        <is>
          <t>Warm/briny lens return x</t>
        </is>
      </c>
      <c r="F982" s="33" t="inlineStr">
        <is>
          <t>Warm/briny lens return</t>
        </is>
      </c>
      <c r="G982" s="33" t="inlineStr">
        <is>
          <t>Ocean boundary return x</t>
        </is>
      </c>
      <c r="H982" s="33" t="inlineStr">
        <is>
          <t>Ocean boundary return</t>
        </is>
      </c>
    </row>
    <row r="983">
      <c r="A983" s="34">
        <f>Subsurface_Radargram_Data!A2</f>
        <v/>
      </c>
      <c r="B983" s="34">
        <f>Subsurface_Radargram_Data!C2</f>
        <v/>
      </c>
      <c r="C983" s="34">
        <f>Subsurface_Radargram_Data!A2</f>
        <v/>
      </c>
      <c r="D983" s="34">
        <f>Subsurface_Radargram_Data!D2</f>
        <v/>
      </c>
      <c r="E983" s="34">
        <f>Subsurface_Radargram_Data!A2</f>
        <v/>
      </c>
      <c r="F983" s="34">
        <f>Subsurface_Radargram_Data!E2</f>
        <v/>
      </c>
      <c r="G983" s="34">
        <f>Subsurface_Radargram_Data!A2</f>
        <v/>
      </c>
      <c r="H983" s="34">
        <f>Subsurface_Radargram_Data!F2</f>
        <v/>
      </c>
    </row>
    <row r="984">
      <c r="A984" s="34">
        <f>Subsurface_Radargram_Data!A3</f>
        <v/>
      </c>
      <c r="B984" s="34">
        <f>Subsurface_Radargram_Data!C3</f>
        <v/>
      </c>
      <c r="C984" s="34">
        <f>Subsurface_Radargram_Data!A3</f>
        <v/>
      </c>
      <c r="D984" s="34">
        <f>Subsurface_Radargram_Data!D3</f>
        <v/>
      </c>
      <c r="E984" s="34">
        <f>Subsurface_Radargram_Data!A3</f>
        <v/>
      </c>
      <c r="F984" s="34">
        <f>Subsurface_Radargram_Data!E3</f>
        <v/>
      </c>
      <c r="G984" s="34">
        <f>Subsurface_Radargram_Data!A3</f>
        <v/>
      </c>
      <c r="H984" s="34">
        <f>Subsurface_Radargram_Data!F3</f>
        <v/>
      </c>
    </row>
    <row r="985">
      <c r="A985" s="34">
        <f>Subsurface_Radargram_Data!A4</f>
        <v/>
      </c>
      <c r="B985" s="34">
        <f>Subsurface_Radargram_Data!C4</f>
        <v/>
      </c>
      <c r="C985" s="34">
        <f>Subsurface_Radargram_Data!A4</f>
        <v/>
      </c>
      <c r="D985" s="34">
        <f>Subsurface_Radargram_Data!D4</f>
        <v/>
      </c>
      <c r="E985" s="34">
        <f>Subsurface_Radargram_Data!A4</f>
        <v/>
      </c>
      <c r="F985" s="34">
        <f>Subsurface_Radargram_Data!E4</f>
        <v/>
      </c>
      <c r="G985" s="34">
        <f>Subsurface_Radargram_Data!A4</f>
        <v/>
      </c>
      <c r="H985" s="34">
        <f>Subsurface_Radargram_Data!F4</f>
        <v/>
      </c>
    </row>
    <row r="986">
      <c r="A986" s="34">
        <f>Subsurface_Radargram_Data!A5</f>
        <v/>
      </c>
      <c r="B986" s="34">
        <f>Subsurface_Radargram_Data!C5</f>
        <v/>
      </c>
      <c r="C986" s="34">
        <f>Subsurface_Radargram_Data!A5</f>
        <v/>
      </c>
      <c r="D986" s="34">
        <f>Subsurface_Radargram_Data!D5</f>
        <v/>
      </c>
      <c r="E986" s="34">
        <f>Subsurface_Radargram_Data!A5</f>
        <v/>
      </c>
      <c r="F986" s="34">
        <f>Subsurface_Radargram_Data!E5</f>
        <v/>
      </c>
      <c r="G986" s="34">
        <f>Subsurface_Radargram_Data!A5</f>
        <v/>
      </c>
      <c r="H986" s="34">
        <f>Subsurface_Radargram_Data!F5</f>
        <v/>
      </c>
    </row>
    <row r="987">
      <c r="A987" s="34">
        <f>Subsurface_Radargram_Data!A6</f>
        <v/>
      </c>
      <c r="B987" s="34">
        <f>Subsurface_Radargram_Data!C6</f>
        <v/>
      </c>
      <c r="C987" s="34">
        <f>Subsurface_Radargram_Data!A6</f>
        <v/>
      </c>
      <c r="D987" s="34">
        <f>Subsurface_Radargram_Data!D6</f>
        <v/>
      </c>
      <c r="E987" s="34">
        <f>Subsurface_Radargram_Data!A6</f>
        <v/>
      </c>
      <c r="F987" s="34">
        <f>Subsurface_Radargram_Data!E6</f>
        <v/>
      </c>
      <c r="G987" s="34">
        <f>Subsurface_Radargram_Data!A6</f>
        <v/>
      </c>
      <c r="H987" s="34">
        <f>Subsurface_Radargram_Data!F6</f>
        <v/>
      </c>
    </row>
    <row r="988">
      <c r="A988" s="34">
        <f>Subsurface_Radargram_Data!A7</f>
        <v/>
      </c>
      <c r="B988" s="34">
        <f>Subsurface_Radargram_Data!C7</f>
        <v/>
      </c>
      <c r="C988" s="34">
        <f>Subsurface_Radargram_Data!A7</f>
        <v/>
      </c>
      <c r="D988" s="34">
        <f>Subsurface_Radargram_Data!D7</f>
        <v/>
      </c>
      <c r="E988" s="34">
        <f>Subsurface_Radargram_Data!A7</f>
        <v/>
      </c>
      <c r="F988" s="34">
        <f>Subsurface_Radargram_Data!E7</f>
        <v/>
      </c>
      <c r="G988" s="34">
        <f>Subsurface_Radargram_Data!A7</f>
        <v/>
      </c>
      <c r="H988" s="34">
        <f>Subsurface_Radargram_Data!F7</f>
        <v/>
      </c>
    </row>
    <row r="989">
      <c r="A989" s="34">
        <f>Subsurface_Radargram_Data!A8</f>
        <v/>
      </c>
      <c r="B989" s="34">
        <f>Subsurface_Radargram_Data!C8</f>
        <v/>
      </c>
      <c r="C989" s="34">
        <f>Subsurface_Radargram_Data!A8</f>
        <v/>
      </c>
      <c r="D989" s="34">
        <f>Subsurface_Radargram_Data!D8</f>
        <v/>
      </c>
      <c r="E989" s="34">
        <f>Subsurface_Radargram_Data!A8</f>
        <v/>
      </c>
      <c r="F989" s="34">
        <f>Subsurface_Radargram_Data!E8</f>
        <v/>
      </c>
      <c r="G989" s="34">
        <f>Subsurface_Radargram_Data!A8</f>
        <v/>
      </c>
      <c r="H989" s="34">
        <f>Subsurface_Radargram_Data!F8</f>
        <v/>
      </c>
    </row>
    <row r="990">
      <c r="A990" s="34">
        <f>Subsurface_Radargram_Data!A9</f>
        <v/>
      </c>
      <c r="B990" s="34">
        <f>Subsurface_Radargram_Data!C9</f>
        <v/>
      </c>
      <c r="C990" s="34">
        <f>Subsurface_Radargram_Data!A9</f>
        <v/>
      </c>
      <c r="D990" s="34">
        <f>Subsurface_Radargram_Data!D9</f>
        <v/>
      </c>
      <c r="E990" s="34">
        <f>Subsurface_Radargram_Data!A9</f>
        <v/>
      </c>
      <c r="F990" s="34">
        <f>Subsurface_Radargram_Data!E9</f>
        <v/>
      </c>
      <c r="G990" s="34">
        <f>Subsurface_Radargram_Data!A9</f>
        <v/>
      </c>
      <c r="H990" s="34">
        <f>Subsurface_Radargram_Data!F9</f>
        <v/>
      </c>
    </row>
    <row r="991">
      <c r="A991" s="34">
        <f>Subsurface_Radargram_Data!A10</f>
        <v/>
      </c>
      <c r="B991" s="34">
        <f>Subsurface_Radargram_Data!C10</f>
        <v/>
      </c>
      <c r="C991" s="34">
        <f>Subsurface_Radargram_Data!A10</f>
        <v/>
      </c>
      <c r="D991" s="34">
        <f>Subsurface_Radargram_Data!D10</f>
        <v/>
      </c>
      <c r="E991" s="34">
        <f>Subsurface_Radargram_Data!A10</f>
        <v/>
      </c>
      <c r="F991" s="34">
        <f>Subsurface_Radargram_Data!E10</f>
        <v/>
      </c>
      <c r="G991" s="34">
        <f>Subsurface_Radargram_Data!A10</f>
        <v/>
      </c>
      <c r="H991" s="34">
        <f>Subsurface_Radargram_Data!F10</f>
        <v/>
      </c>
    </row>
    <row r="992">
      <c r="A992" s="34">
        <f>Subsurface_Radargram_Data!A11</f>
        <v/>
      </c>
      <c r="B992" s="34">
        <f>Subsurface_Radargram_Data!C11</f>
        <v/>
      </c>
      <c r="C992" s="34">
        <f>Subsurface_Radargram_Data!A11</f>
        <v/>
      </c>
      <c r="D992" s="34">
        <f>Subsurface_Radargram_Data!D11</f>
        <v/>
      </c>
      <c r="E992" s="34">
        <f>Subsurface_Radargram_Data!A11</f>
        <v/>
      </c>
      <c r="F992" s="34">
        <f>Subsurface_Radargram_Data!E11</f>
        <v/>
      </c>
      <c r="G992" s="34">
        <f>Subsurface_Radargram_Data!A11</f>
        <v/>
      </c>
      <c r="H992" s="34">
        <f>Subsurface_Radargram_Data!F11</f>
        <v/>
      </c>
    </row>
    <row r="993">
      <c r="A993" s="34">
        <f>Subsurface_Radargram_Data!A12</f>
        <v/>
      </c>
      <c r="B993" s="34">
        <f>Subsurface_Radargram_Data!C12</f>
        <v/>
      </c>
      <c r="C993" s="34">
        <f>Subsurface_Radargram_Data!A12</f>
        <v/>
      </c>
      <c r="D993" s="34">
        <f>Subsurface_Radargram_Data!D12</f>
        <v/>
      </c>
      <c r="E993" s="34">
        <f>Subsurface_Radargram_Data!A12</f>
        <v/>
      </c>
      <c r="F993" s="34">
        <f>Subsurface_Radargram_Data!E12</f>
        <v/>
      </c>
      <c r="G993" s="34">
        <f>Subsurface_Radargram_Data!A12</f>
        <v/>
      </c>
      <c r="H993" s="34">
        <f>Subsurface_Radargram_Data!F12</f>
        <v/>
      </c>
    </row>
    <row r="994">
      <c r="A994" s="34">
        <f>Subsurface_Radargram_Data!A13</f>
        <v/>
      </c>
      <c r="B994" s="34">
        <f>Subsurface_Radargram_Data!C13</f>
        <v/>
      </c>
      <c r="C994" s="34">
        <f>Subsurface_Radargram_Data!A13</f>
        <v/>
      </c>
      <c r="D994" s="34">
        <f>Subsurface_Radargram_Data!D13</f>
        <v/>
      </c>
      <c r="E994" s="34">
        <f>Subsurface_Radargram_Data!A13</f>
        <v/>
      </c>
      <c r="F994" s="34">
        <f>Subsurface_Radargram_Data!E13</f>
        <v/>
      </c>
      <c r="G994" s="34">
        <f>Subsurface_Radargram_Data!A13</f>
        <v/>
      </c>
      <c r="H994" s="34">
        <f>Subsurface_Radargram_Data!F13</f>
        <v/>
      </c>
    </row>
    <row r="995">
      <c r="A995" s="34">
        <f>Subsurface_Radargram_Data!A14</f>
        <v/>
      </c>
      <c r="B995" s="34">
        <f>Subsurface_Radargram_Data!C14</f>
        <v/>
      </c>
      <c r="C995" s="34">
        <f>Subsurface_Radargram_Data!A14</f>
        <v/>
      </c>
      <c r="D995" s="34">
        <f>Subsurface_Radargram_Data!D14</f>
        <v/>
      </c>
      <c r="E995" s="34">
        <f>Subsurface_Radargram_Data!A14</f>
        <v/>
      </c>
      <c r="F995" s="34">
        <f>Subsurface_Radargram_Data!E14</f>
        <v/>
      </c>
      <c r="G995" s="34">
        <f>Subsurface_Radargram_Data!A14</f>
        <v/>
      </c>
      <c r="H995" s="34">
        <f>Subsurface_Radargram_Data!F14</f>
        <v/>
      </c>
    </row>
    <row r="996">
      <c r="A996" s="34">
        <f>Subsurface_Radargram_Data!A15</f>
        <v/>
      </c>
      <c r="B996" s="34">
        <f>Subsurface_Radargram_Data!C15</f>
        <v/>
      </c>
      <c r="C996" s="34">
        <f>Subsurface_Radargram_Data!A15</f>
        <v/>
      </c>
      <c r="D996" s="34">
        <f>Subsurface_Radargram_Data!D15</f>
        <v/>
      </c>
      <c r="E996" s="34">
        <f>Subsurface_Radargram_Data!A15</f>
        <v/>
      </c>
      <c r="F996" s="34">
        <f>Subsurface_Radargram_Data!E15</f>
        <v/>
      </c>
      <c r="G996" s="34">
        <f>Subsurface_Radargram_Data!A15</f>
        <v/>
      </c>
      <c r="H996" s="34">
        <f>Subsurface_Radargram_Data!F15</f>
        <v/>
      </c>
    </row>
    <row r="997">
      <c r="A997" s="34">
        <f>Subsurface_Radargram_Data!A16</f>
        <v/>
      </c>
      <c r="B997" s="34">
        <f>Subsurface_Radargram_Data!C16</f>
        <v/>
      </c>
      <c r="C997" s="34">
        <f>Subsurface_Radargram_Data!A16</f>
        <v/>
      </c>
      <c r="D997" s="34">
        <f>Subsurface_Radargram_Data!D16</f>
        <v/>
      </c>
      <c r="E997" s="34">
        <f>Subsurface_Radargram_Data!A16</f>
        <v/>
      </c>
      <c r="F997" s="34">
        <f>Subsurface_Radargram_Data!E16</f>
        <v/>
      </c>
      <c r="G997" s="34">
        <f>Subsurface_Radargram_Data!A16</f>
        <v/>
      </c>
      <c r="H997" s="34">
        <f>Subsurface_Radargram_Data!F16</f>
        <v/>
      </c>
    </row>
    <row r="998">
      <c r="A998" s="34">
        <f>Subsurface_Radargram_Data!A17</f>
        <v/>
      </c>
      <c r="B998" s="34">
        <f>Subsurface_Radargram_Data!C17</f>
        <v/>
      </c>
      <c r="C998" s="34">
        <f>Subsurface_Radargram_Data!A17</f>
        <v/>
      </c>
      <c r="D998" s="34">
        <f>Subsurface_Radargram_Data!D17</f>
        <v/>
      </c>
      <c r="E998" s="34">
        <f>Subsurface_Radargram_Data!A17</f>
        <v/>
      </c>
      <c r="F998" s="34">
        <f>Subsurface_Radargram_Data!E17</f>
        <v/>
      </c>
      <c r="G998" s="34">
        <f>Subsurface_Radargram_Data!A17</f>
        <v/>
      </c>
      <c r="H998" s="34">
        <f>Subsurface_Radargram_Data!F17</f>
        <v/>
      </c>
    </row>
    <row r="999">
      <c r="A999" s="34">
        <f>Subsurface_Radargram_Data!A18</f>
        <v/>
      </c>
      <c r="B999" s="34">
        <f>Subsurface_Radargram_Data!C18</f>
        <v/>
      </c>
      <c r="C999" s="34">
        <f>Subsurface_Radargram_Data!A18</f>
        <v/>
      </c>
      <c r="D999" s="34">
        <f>Subsurface_Radargram_Data!D18</f>
        <v/>
      </c>
      <c r="E999" s="34">
        <f>Subsurface_Radargram_Data!A18</f>
        <v/>
      </c>
      <c r="F999" s="34">
        <f>Subsurface_Radargram_Data!E18</f>
        <v/>
      </c>
      <c r="G999" s="34">
        <f>Subsurface_Radargram_Data!A18</f>
        <v/>
      </c>
      <c r="H999" s="34">
        <f>Subsurface_Radargram_Data!F18</f>
        <v/>
      </c>
    </row>
    <row r="1000">
      <c r="A1000" s="34">
        <f>Subsurface_Radargram_Data!A19</f>
        <v/>
      </c>
      <c r="B1000" s="34">
        <f>Subsurface_Radargram_Data!C19</f>
        <v/>
      </c>
      <c r="C1000" s="34">
        <f>Subsurface_Radargram_Data!A19</f>
        <v/>
      </c>
      <c r="D1000" s="34">
        <f>Subsurface_Radargram_Data!D19</f>
        <v/>
      </c>
      <c r="E1000" s="34">
        <f>Subsurface_Radargram_Data!A19</f>
        <v/>
      </c>
      <c r="F1000" s="34">
        <f>Subsurface_Radargram_Data!E19</f>
        <v/>
      </c>
      <c r="G1000" s="34">
        <f>Subsurface_Radargram_Data!A19</f>
        <v/>
      </c>
      <c r="H1000" s="34">
        <f>Subsurface_Radargram_Data!F19</f>
        <v/>
      </c>
    </row>
    <row r="1001">
      <c r="A1001" s="34">
        <f>Subsurface_Radargram_Data!A20</f>
        <v/>
      </c>
      <c r="B1001" s="34">
        <f>Subsurface_Radargram_Data!C20</f>
        <v/>
      </c>
      <c r="C1001" s="34">
        <f>Subsurface_Radargram_Data!A20</f>
        <v/>
      </c>
      <c r="D1001" s="34">
        <f>Subsurface_Radargram_Data!D20</f>
        <v/>
      </c>
      <c r="E1001" s="34">
        <f>Subsurface_Radargram_Data!A20</f>
        <v/>
      </c>
      <c r="F1001" s="34">
        <f>Subsurface_Radargram_Data!E20</f>
        <v/>
      </c>
      <c r="G1001" s="34">
        <f>Subsurface_Radargram_Data!A20</f>
        <v/>
      </c>
      <c r="H1001" s="34">
        <f>Subsurface_Radargram_Data!F20</f>
        <v/>
      </c>
    </row>
    <row r="1002">
      <c r="A1002" s="34">
        <f>Subsurface_Radargram_Data!A21</f>
        <v/>
      </c>
      <c r="B1002" s="34">
        <f>Subsurface_Radargram_Data!C21</f>
        <v/>
      </c>
      <c r="C1002" s="34">
        <f>Subsurface_Radargram_Data!A21</f>
        <v/>
      </c>
      <c r="D1002" s="34">
        <f>Subsurface_Radargram_Data!D21</f>
        <v/>
      </c>
      <c r="E1002" s="34">
        <f>Subsurface_Radargram_Data!A21</f>
        <v/>
      </c>
      <c r="F1002" s="34">
        <f>Subsurface_Radargram_Data!E21</f>
        <v/>
      </c>
      <c r="G1002" s="34">
        <f>Subsurface_Radargram_Data!A21</f>
        <v/>
      </c>
      <c r="H1002" s="34">
        <f>Subsurface_Radargram_Data!F21</f>
        <v/>
      </c>
    </row>
    <row r="1003">
      <c r="A1003" s="34">
        <f>Subsurface_Radargram_Data!A22</f>
        <v/>
      </c>
      <c r="B1003" s="34">
        <f>Subsurface_Radargram_Data!C22</f>
        <v/>
      </c>
      <c r="C1003" s="34">
        <f>Subsurface_Radargram_Data!A22</f>
        <v/>
      </c>
      <c r="D1003" s="34">
        <f>Subsurface_Radargram_Data!D22</f>
        <v/>
      </c>
      <c r="E1003" s="34">
        <f>Subsurface_Radargram_Data!A22</f>
        <v/>
      </c>
      <c r="F1003" s="34">
        <f>Subsurface_Radargram_Data!E22</f>
        <v/>
      </c>
      <c r="G1003" s="34">
        <f>Subsurface_Radargram_Data!A22</f>
        <v/>
      </c>
      <c r="H1003" s="34">
        <f>Subsurface_Radargram_Data!F22</f>
        <v/>
      </c>
    </row>
    <row r="1004">
      <c r="A1004" s="34">
        <f>Subsurface_Radargram_Data!A23</f>
        <v/>
      </c>
      <c r="B1004" s="34">
        <f>Subsurface_Radargram_Data!C23</f>
        <v/>
      </c>
      <c r="C1004" s="34">
        <f>Subsurface_Radargram_Data!A23</f>
        <v/>
      </c>
      <c r="D1004" s="34">
        <f>Subsurface_Radargram_Data!D23</f>
        <v/>
      </c>
      <c r="E1004" s="34">
        <f>Subsurface_Radargram_Data!A23</f>
        <v/>
      </c>
      <c r="F1004" s="34">
        <f>Subsurface_Radargram_Data!E23</f>
        <v/>
      </c>
      <c r="G1004" s="34">
        <f>Subsurface_Radargram_Data!A23</f>
        <v/>
      </c>
      <c r="H1004" s="34">
        <f>Subsurface_Radargram_Data!F23</f>
        <v/>
      </c>
    </row>
    <row r="1005">
      <c r="A1005" s="34">
        <f>Subsurface_Radargram_Data!A24</f>
        <v/>
      </c>
      <c r="B1005" s="34">
        <f>Subsurface_Radargram_Data!C24</f>
        <v/>
      </c>
      <c r="C1005" s="34">
        <f>Subsurface_Radargram_Data!A24</f>
        <v/>
      </c>
      <c r="D1005" s="34">
        <f>Subsurface_Radargram_Data!D24</f>
        <v/>
      </c>
      <c r="E1005" s="34">
        <f>Subsurface_Radargram_Data!A24</f>
        <v/>
      </c>
      <c r="F1005" s="34">
        <f>Subsurface_Radargram_Data!E24</f>
        <v/>
      </c>
      <c r="G1005" s="34">
        <f>Subsurface_Radargram_Data!A24</f>
        <v/>
      </c>
      <c r="H1005" s="34">
        <f>Subsurface_Radargram_Data!F24</f>
        <v/>
      </c>
    </row>
    <row r="1006">
      <c r="A1006" s="34">
        <f>Subsurface_Radargram_Data!A25</f>
        <v/>
      </c>
      <c r="B1006" s="34">
        <f>Subsurface_Radargram_Data!C25</f>
        <v/>
      </c>
      <c r="C1006" s="34">
        <f>Subsurface_Radargram_Data!A25</f>
        <v/>
      </c>
      <c r="D1006" s="34">
        <f>Subsurface_Radargram_Data!D25</f>
        <v/>
      </c>
      <c r="E1006" s="34">
        <f>Subsurface_Radargram_Data!A25</f>
        <v/>
      </c>
      <c r="F1006" s="34">
        <f>Subsurface_Radargram_Data!E25</f>
        <v/>
      </c>
      <c r="G1006" s="34">
        <f>Subsurface_Radargram_Data!A25</f>
        <v/>
      </c>
      <c r="H1006" s="34">
        <f>Subsurface_Radargram_Data!F25</f>
        <v/>
      </c>
    </row>
    <row r="1007">
      <c r="A1007" s="34">
        <f>Subsurface_Radargram_Data!A26</f>
        <v/>
      </c>
      <c r="B1007" s="34">
        <f>Subsurface_Radargram_Data!C26</f>
        <v/>
      </c>
      <c r="C1007" s="34">
        <f>Subsurface_Radargram_Data!A26</f>
        <v/>
      </c>
      <c r="D1007" s="34">
        <f>Subsurface_Radargram_Data!D26</f>
        <v/>
      </c>
      <c r="E1007" s="34">
        <f>Subsurface_Radargram_Data!A26</f>
        <v/>
      </c>
      <c r="F1007" s="34">
        <f>Subsurface_Radargram_Data!E26</f>
        <v/>
      </c>
      <c r="G1007" s="34">
        <f>Subsurface_Radargram_Data!A26</f>
        <v/>
      </c>
      <c r="H1007" s="34">
        <f>Subsurface_Radargram_Data!F26</f>
        <v/>
      </c>
    </row>
    <row r="1008">
      <c r="A1008" s="34">
        <f>Subsurface_Radargram_Data!A27</f>
        <v/>
      </c>
      <c r="B1008" s="34">
        <f>Subsurface_Radargram_Data!C27</f>
        <v/>
      </c>
      <c r="C1008" s="34">
        <f>Subsurface_Radargram_Data!A27</f>
        <v/>
      </c>
      <c r="D1008" s="34">
        <f>Subsurface_Radargram_Data!D27</f>
        <v/>
      </c>
      <c r="E1008" s="34">
        <f>Subsurface_Radargram_Data!A27</f>
        <v/>
      </c>
      <c r="F1008" s="34">
        <f>Subsurface_Radargram_Data!E27</f>
        <v/>
      </c>
      <c r="G1008" s="34">
        <f>Subsurface_Radargram_Data!A27</f>
        <v/>
      </c>
      <c r="H1008" s="34">
        <f>Subsurface_Radargram_Data!F27</f>
        <v/>
      </c>
    </row>
    <row r="1009">
      <c r="A1009" s="34">
        <f>Subsurface_Radargram_Data!A28</f>
        <v/>
      </c>
      <c r="B1009" s="34">
        <f>Subsurface_Radargram_Data!C28</f>
        <v/>
      </c>
      <c r="C1009" s="34">
        <f>Subsurface_Radargram_Data!A28</f>
        <v/>
      </c>
      <c r="D1009" s="34">
        <f>Subsurface_Radargram_Data!D28</f>
        <v/>
      </c>
      <c r="E1009" s="34">
        <f>Subsurface_Radargram_Data!A28</f>
        <v/>
      </c>
      <c r="F1009" s="34">
        <f>Subsurface_Radargram_Data!E28</f>
        <v/>
      </c>
      <c r="G1009" s="34">
        <f>Subsurface_Radargram_Data!A28</f>
        <v/>
      </c>
      <c r="H1009" s="34">
        <f>Subsurface_Radargram_Data!F28</f>
        <v/>
      </c>
    </row>
    <row r="1010">
      <c r="A1010" s="34">
        <f>Subsurface_Radargram_Data!A29</f>
        <v/>
      </c>
      <c r="B1010" s="34">
        <f>Subsurface_Radargram_Data!C29</f>
        <v/>
      </c>
      <c r="C1010" s="34">
        <f>Subsurface_Radargram_Data!A29</f>
        <v/>
      </c>
      <c r="D1010" s="34">
        <f>Subsurface_Radargram_Data!D29</f>
        <v/>
      </c>
      <c r="E1010" s="34">
        <f>Subsurface_Radargram_Data!A29</f>
        <v/>
      </c>
      <c r="F1010" s="34">
        <f>Subsurface_Radargram_Data!E29</f>
        <v/>
      </c>
      <c r="G1010" s="34">
        <f>Subsurface_Radargram_Data!A29</f>
        <v/>
      </c>
      <c r="H1010" s="34">
        <f>Subsurface_Radargram_Data!F29</f>
        <v/>
      </c>
    </row>
    <row r="1011">
      <c r="A1011" s="34">
        <f>Subsurface_Radargram_Data!A30</f>
        <v/>
      </c>
      <c r="B1011" s="34">
        <f>Subsurface_Radargram_Data!C30</f>
        <v/>
      </c>
      <c r="C1011" s="34">
        <f>Subsurface_Radargram_Data!A30</f>
        <v/>
      </c>
      <c r="D1011" s="34">
        <f>Subsurface_Radargram_Data!D30</f>
        <v/>
      </c>
      <c r="E1011" s="34">
        <f>Subsurface_Radargram_Data!A30</f>
        <v/>
      </c>
      <c r="F1011" s="34">
        <f>Subsurface_Radargram_Data!E30</f>
        <v/>
      </c>
      <c r="G1011" s="34">
        <f>Subsurface_Radargram_Data!A30</f>
        <v/>
      </c>
      <c r="H1011" s="34">
        <f>Subsurface_Radargram_Data!F30</f>
        <v/>
      </c>
    </row>
    <row r="1012">
      <c r="A1012" s="34">
        <f>Subsurface_Radargram_Data!A31</f>
        <v/>
      </c>
      <c r="B1012" s="34">
        <f>Subsurface_Radargram_Data!C31</f>
        <v/>
      </c>
      <c r="C1012" s="34">
        <f>Subsurface_Radargram_Data!A31</f>
        <v/>
      </c>
      <c r="D1012" s="34">
        <f>Subsurface_Radargram_Data!D31</f>
        <v/>
      </c>
      <c r="E1012" s="34">
        <f>Subsurface_Radargram_Data!A31</f>
        <v/>
      </c>
      <c r="F1012" s="34">
        <f>Subsurface_Radargram_Data!E31</f>
        <v/>
      </c>
      <c r="G1012" s="34">
        <f>Subsurface_Radargram_Data!A31</f>
        <v/>
      </c>
      <c r="H1012" s="34">
        <f>Subsurface_Radargram_Data!F31</f>
        <v/>
      </c>
    </row>
    <row r="1013">
      <c r="A1013" s="34">
        <f>Subsurface_Radargram_Data!A32</f>
        <v/>
      </c>
      <c r="B1013" s="34">
        <f>Subsurface_Radargram_Data!C32</f>
        <v/>
      </c>
      <c r="C1013" s="34">
        <f>Subsurface_Radargram_Data!A32</f>
        <v/>
      </c>
      <c r="D1013" s="34">
        <f>Subsurface_Radargram_Data!D32</f>
        <v/>
      </c>
      <c r="E1013" s="34">
        <f>Subsurface_Radargram_Data!A32</f>
        <v/>
      </c>
      <c r="F1013" s="34">
        <f>Subsurface_Radargram_Data!E32</f>
        <v/>
      </c>
      <c r="G1013" s="34">
        <f>Subsurface_Radargram_Data!A32</f>
        <v/>
      </c>
      <c r="H1013" s="34">
        <f>Subsurface_Radargram_Data!F32</f>
        <v/>
      </c>
    </row>
    <row r="1014">
      <c r="A1014" s="34">
        <f>Subsurface_Radargram_Data!A33</f>
        <v/>
      </c>
      <c r="B1014" s="34">
        <f>Subsurface_Radargram_Data!C33</f>
        <v/>
      </c>
      <c r="C1014" s="34">
        <f>Subsurface_Radargram_Data!A33</f>
        <v/>
      </c>
      <c r="D1014" s="34">
        <f>Subsurface_Radargram_Data!D33</f>
        <v/>
      </c>
      <c r="E1014" s="34">
        <f>Subsurface_Radargram_Data!A33</f>
        <v/>
      </c>
      <c r="F1014" s="34">
        <f>Subsurface_Radargram_Data!E33</f>
        <v/>
      </c>
      <c r="G1014" s="34">
        <f>Subsurface_Radargram_Data!A33</f>
        <v/>
      </c>
      <c r="H1014" s="34">
        <f>Subsurface_Radargram_Data!F33</f>
        <v/>
      </c>
    </row>
    <row r="1015">
      <c r="A1015" s="34">
        <f>Subsurface_Radargram_Data!A34</f>
        <v/>
      </c>
      <c r="B1015" s="34">
        <f>Subsurface_Radargram_Data!C34</f>
        <v/>
      </c>
      <c r="C1015" s="34">
        <f>Subsurface_Radargram_Data!A34</f>
        <v/>
      </c>
      <c r="D1015" s="34">
        <f>Subsurface_Radargram_Data!D34</f>
        <v/>
      </c>
      <c r="E1015" s="34">
        <f>Subsurface_Radargram_Data!A34</f>
        <v/>
      </c>
      <c r="F1015" s="34">
        <f>Subsurface_Radargram_Data!E34</f>
        <v/>
      </c>
      <c r="G1015" s="34">
        <f>Subsurface_Radargram_Data!A34</f>
        <v/>
      </c>
      <c r="H1015" s="34">
        <f>Subsurface_Radargram_Data!F34</f>
        <v/>
      </c>
    </row>
    <row r="1016">
      <c r="A1016" s="34">
        <f>Subsurface_Radargram_Data!A35</f>
        <v/>
      </c>
      <c r="B1016" s="34">
        <f>Subsurface_Radargram_Data!C35</f>
        <v/>
      </c>
      <c r="C1016" s="34">
        <f>Subsurface_Radargram_Data!A35</f>
        <v/>
      </c>
      <c r="D1016" s="34">
        <f>Subsurface_Radargram_Data!D35</f>
        <v/>
      </c>
      <c r="E1016" s="34">
        <f>Subsurface_Radargram_Data!A35</f>
        <v/>
      </c>
      <c r="F1016" s="34">
        <f>Subsurface_Radargram_Data!E35</f>
        <v/>
      </c>
      <c r="G1016" s="34">
        <f>Subsurface_Radargram_Data!A35</f>
        <v/>
      </c>
      <c r="H1016" s="34">
        <f>Subsurface_Radargram_Data!F35</f>
        <v/>
      </c>
    </row>
    <row r="1017">
      <c r="A1017" s="34">
        <f>Subsurface_Radargram_Data!A36</f>
        <v/>
      </c>
      <c r="B1017" s="34">
        <f>Subsurface_Radargram_Data!C36</f>
        <v/>
      </c>
      <c r="C1017" s="34">
        <f>Subsurface_Radargram_Data!A36</f>
        <v/>
      </c>
      <c r="D1017" s="34">
        <f>Subsurface_Radargram_Data!D36</f>
        <v/>
      </c>
      <c r="E1017" s="34">
        <f>Subsurface_Radargram_Data!A36</f>
        <v/>
      </c>
      <c r="F1017" s="34">
        <f>Subsurface_Radargram_Data!E36</f>
        <v/>
      </c>
      <c r="G1017" s="34">
        <f>Subsurface_Radargram_Data!A36</f>
        <v/>
      </c>
      <c r="H1017" s="34">
        <f>Subsurface_Radargram_Data!F36</f>
        <v/>
      </c>
    </row>
    <row r="1018">
      <c r="A1018" s="34">
        <f>Subsurface_Radargram_Data!A37</f>
        <v/>
      </c>
      <c r="B1018" s="34">
        <f>Subsurface_Radargram_Data!C37</f>
        <v/>
      </c>
      <c r="C1018" s="34">
        <f>Subsurface_Radargram_Data!A37</f>
        <v/>
      </c>
      <c r="D1018" s="34">
        <f>Subsurface_Radargram_Data!D37</f>
        <v/>
      </c>
      <c r="E1018" s="34">
        <f>Subsurface_Radargram_Data!A37</f>
        <v/>
      </c>
      <c r="F1018" s="34">
        <f>Subsurface_Radargram_Data!E37</f>
        <v/>
      </c>
      <c r="G1018" s="34">
        <f>Subsurface_Radargram_Data!A37</f>
        <v/>
      </c>
      <c r="H1018" s="34">
        <f>Subsurface_Radargram_Data!F37</f>
        <v/>
      </c>
    </row>
    <row r="1019">
      <c r="A1019" s="34">
        <f>Subsurface_Radargram_Data!A38</f>
        <v/>
      </c>
      <c r="B1019" s="34">
        <f>Subsurface_Radargram_Data!C38</f>
        <v/>
      </c>
      <c r="C1019" s="34">
        <f>Subsurface_Radargram_Data!A38</f>
        <v/>
      </c>
      <c r="D1019" s="34">
        <f>Subsurface_Radargram_Data!D38</f>
        <v/>
      </c>
      <c r="E1019" s="34">
        <f>Subsurface_Radargram_Data!A38</f>
        <v/>
      </c>
      <c r="F1019" s="34">
        <f>Subsurface_Radargram_Data!E38</f>
        <v/>
      </c>
      <c r="G1019" s="34">
        <f>Subsurface_Radargram_Data!A38</f>
        <v/>
      </c>
      <c r="H1019" s="34">
        <f>Subsurface_Radargram_Data!F38</f>
        <v/>
      </c>
    </row>
    <row r="1020">
      <c r="A1020" s="34">
        <f>Subsurface_Radargram_Data!A39</f>
        <v/>
      </c>
      <c r="B1020" s="34">
        <f>Subsurface_Radargram_Data!C39</f>
        <v/>
      </c>
      <c r="C1020" s="34">
        <f>Subsurface_Radargram_Data!A39</f>
        <v/>
      </c>
      <c r="D1020" s="34">
        <f>Subsurface_Radargram_Data!D39</f>
        <v/>
      </c>
      <c r="E1020" s="34">
        <f>Subsurface_Radargram_Data!A39</f>
        <v/>
      </c>
      <c r="F1020" s="34">
        <f>Subsurface_Radargram_Data!E39</f>
        <v/>
      </c>
      <c r="G1020" s="34">
        <f>Subsurface_Radargram_Data!A39</f>
        <v/>
      </c>
      <c r="H1020" s="34">
        <f>Subsurface_Radargram_Data!F39</f>
        <v/>
      </c>
    </row>
    <row r="1021">
      <c r="A1021" s="34">
        <f>Subsurface_Radargram_Data!A40</f>
        <v/>
      </c>
      <c r="B1021" s="34">
        <f>Subsurface_Radargram_Data!C40</f>
        <v/>
      </c>
      <c r="C1021" s="34">
        <f>Subsurface_Radargram_Data!A40</f>
        <v/>
      </c>
      <c r="D1021" s="34">
        <f>Subsurface_Radargram_Data!D40</f>
        <v/>
      </c>
      <c r="E1021" s="34">
        <f>Subsurface_Radargram_Data!A40</f>
        <v/>
      </c>
      <c r="F1021" s="34">
        <f>Subsurface_Radargram_Data!E40</f>
        <v/>
      </c>
      <c r="G1021" s="34">
        <f>Subsurface_Radargram_Data!A40</f>
        <v/>
      </c>
      <c r="H1021" s="34">
        <f>Subsurface_Radargram_Data!F40</f>
        <v/>
      </c>
    </row>
    <row r="1022">
      <c r="A1022" s="34">
        <f>Subsurface_Radargram_Data!A41</f>
        <v/>
      </c>
      <c r="B1022" s="34">
        <f>Subsurface_Radargram_Data!C41</f>
        <v/>
      </c>
      <c r="C1022" s="34">
        <f>Subsurface_Radargram_Data!A41</f>
        <v/>
      </c>
      <c r="D1022" s="34">
        <f>Subsurface_Radargram_Data!D41</f>
        <v/>
      </c>
      <c r="E1022" s="34">
        <f>Subsurface_Radargram_Data!A41</f>
        <v/>
      </c>
      <c r="F1022" s="34">
        <f>Subsurface_Radargram_Data!E41</f>
        <v/>
      </c>
      <c r="G1022" s="34">
        <f>Subsurface_Radargram_Data!A41</f>
        <v/>
      </c>
      <c r="H1022" s="34">
        <f>Subsurface_Radargram_Data!F41</f>
        <v/>
      </c>
    </row>
    <row r="1023">
      <c r="A1023" s="34">
        <f>Subsurface_Radargram_Data!A42</f>
        <v/>
      </c>
      <c r="B1023" s="34">
        <f>Subsurface_Radargram_Data!C42</f>
        <v/>
      </c>
      <c r="C1023" s="34">
        <f>Subsurface_Radargram_Data!A42</f>
        <v/>
      </c>
      <c r="D1023" s="34">
        <f>Subsurface_Radargram_Data!D42</f>
        <v/>
      </c>
      <c r="E1023" s="34">
        <f>Subsurface_Radargram_Data!A42</f>
        <v/>
      </c>
      <c r="F1023" s="34">
        <f>Subsurface_Radargram_Data!E42</f>
        <v/>
      </c>
      <c r="G1023" s="34">
        <f>Subsurface_Radargram_Data!A42</f>
        <v/>
      </c>
      <c r="H1023" s="34">
        <f>Subsurface_Radargram_Data!F42</f>
        <v/>
      </c>
    </row>
    <row r="1024">
      <c r="A1024" s="34">
        <f>Subsurface_Radargram_Data!A43</f>
        <v/>
      </c>
      <c r="B1024" s="34">
        <f>Subsurface_Radargram_Data!C43</f>
        <v/>
      </c>
      <c r="C1024" s="34">
        <f>Subsurface_Radargram_Data!A43</f>
        <v/>
      </c>
      <c r="D1024" s="34">
        <f>Subsurface_Radargram_Data!D43</f>
        <v/>
      </c>
      <c r="E1024" s="34">
        <f>Subsurface_Radargram_Data!A43</f>
        <v/>
      </c>
      <c r="F1024" s="34">
        <f>Subsurface_Radargram_Data!E43</f>
        <v/>
      </c>
      <c r="G1024" s="34">
        <f>Subsurface_Radargram_Data!A43</f>
        <v/>
      </c>
      <c r="H1024" s="34">
        <f>Subsurface_Radargram_Data!F43</f>
        <v/>
      </c>
    </row>
    <row r="1025">
      <c r="A1025" s="34">
        <f>Subsurface_Radargram_Data!A44</f>
        <v/>
      </c>
      <c r="B1025" s="34">
        <f>Subsurface_Radargram_Data!C44</f>
        <v/>
      </c>
      <c r="C1025" s="34">
        <f>Subsurface_Radargram_Data!A44</f>
        <v/>
      </c>
      <c r="D1025" s="34">
        <f>Subsurface_Radargram_Data!D44</f>
        <v/>
      </c>
      <c r="E1025" s="34">
        <f>Subsurface_Radargram_Data!A44</f>
        <v/>
      </c>
      <c r="F1025" s="34">
        <f>Subsurface_Radargram_Data!E44</f>
        <v/>
      </c>
      <c r="G1025" s="34">
        <f>Subsurface_Radargram_Data!A44</f>
        <v/>
      </c>
      <c r="H1025" s="34">
        <f>Subsurface_Radargram_Data!F44</f>
        <v/>
      </c>
    </row>
    <row r="1026">
      <c r="A1026" s="34">
        <f>Subsurface_Radargram_Data!A45</f>
        <v/>
      </c>
      <c r="B1026" s="34">
        <f>Subsurface_Radargram_Data!C45</f>
        <v/>
      </c>
      <c r="C1026" s="34">
        <f>Subsurface_Radargram_Data!A45</f>
        <v/>
      </c>
      <c r="D1026" s="34">
        <f>Subsurface_Radargram_Data!D45</f>
        <v/>
      </c>
      <c r="E1026" s="34">
        <f>Subsurface_Radargram_Data!A45</f>
        <v/>
      </c>
      <c r="F1026" s="34">
        <f>Subsurface_Radargram_Data!E45</f>
        <v/>
      </c>
      <c r="G1026" s="34">
        <f>Subsurface_Radargram_Data!A45</f>
        <v/>
      </c>
      <c r="H1026" s="34">
        <f>Subsurface_Radargram_Data!F45</f>
        <v/>
      </c>
    </row>
    <row r="1027">
      <c r="A1027" s="34">
        <f>Subsurface_Radargram_Data!A46</f>
        <v/>
      </c>
      <c r="B1027" s="34">
        <f>Subsurface_Radargram_Data!C46</f>
        <v/>
      </c>
      <c r="C1027" s="34">
        <f>Subsurface_Radargram_Data!A46</f>
        <v/>
      </c>
      <c r="D1027" s="34">
        <f>Subsurface_Radargram_Data!D46</f>
        <v/>
      </c>
      <c r="E1027" s="34">
        <f>Subsurface_Radargram_Data!A46</f>
        <v/>
      </c>
      <c r="F1027" s="34">
        <f>Subsurface_Radargram_Data!E46</f>
        <v/>
      </c>
      <c r="G1027" s="34">
        <f>Subsurface_Radargram_Data!A46</f>
        <v/>
      </c>
      <c r="H1027" s="34">
        <f>Subsurface_Radargram_Data!F46</f>
        <v/>
      </c>
    </row>
    <row r="1028">
      <c r="A1028" s="34">
        <f>Subsurface_Radargram_Data!A47</f>
        <v/>
      </c>
      <c r="B1028" s="34">
        <f>Subsurface_Radargram_Data!C47</f>
        <v/>
      </c>
      <c r="C1028" s="34">
        <f>Subsurface_Radargram_Data!A47</f>
        <v/>
      </c>
      <c r="D1028" s="34">
        <f>Subsurface_Radargram_Data!D47</f>
        <v/>
      </c>
      <c r="E1028" s="34">
        <f>Subsurface_Radargram_Data!A47</f>
        <v/>
      </c>
      <c r="F1028" s="34">
        <f>Subsurface_Radargram_Data!E47</f>
        <v/>
      </c>
      <c r="G1028" s="34">
        <f>Subsurface_Radargram_Data!A47</f>
        <v/>
      </c>
      <c r="H1028" s="34">
        <f>Subsurface_Radargram_Data!F47</f>
        <v/>
      </c>
    </row>
    <row r="1029">
      <c r="A1029" s="34">
        <f>Subsurface_Radargram_Data!A48</f>
        <v/>
      </c>
      <c r="B1029" s="34">
        <f>Subsurface_Radargram_Data!C48</f>
        <v/>
      </c>
      <c r="C1029" s="34">
        <f>Subsurface_Radargram_Data!A48</f>
        <v/>
      </c>
      <c r="D1029" s="34">
        <f>Subsurface_Radargram_Data!D48</f>
        <v/>
      </c>
      <c r="E1029" s="34">
        <f>Subsurface_Radargram_Data!A48</f>
        <v/>
      </c>
      <c r="F1029" s="34">
        <f>Subsurface_Radargram_Data!E48</f>
        <v/>
      </c>
      <c r="G1029" s="34">
        <f>Subsurface_Radargram_Data!A48</f>
        <v/>
      </c>
      <c r="H1029" s="34">
        <f>Subsurface_Radargram_Data!F48</f>
        <v/>
      </c>
    </row>
    <row r="1030">
      <c r="A1030" s="34">
        <f>Subsurface_Radargram_Data!A49</f>
        <v/>
      </c>
      <c r="B1030" s="34">
        <f>Subsurface_Radargram_Data!C49</f>
        <v/>
      </c>
      <c r="C1030" s="34">
        <f>Subsurface_Radargram_Data!A49</f>
        <v/>
      </c>
      <c r="D1030" s="34">
        <f>Subsurface_Radargram_Data!D49</f>
        <v/>
      </c>
      <c r="E1030" s="34">
        <f>Subsurface_Radargram_Data!A49</f>
        <v/>
      </c>
      <c r="F1030" s="34">
        <f>Subsurface_Radargram_Data!E49</f>
        <v/>
      </c>
      <c r="G1030" s="34">
        <f>Subsurface_Radargram_Data!A49</f>
        <v/>
      </c>
      <c r="H1030" s="34">
        <f>Subsurface_Radargram_Data!F49</f>
        <v/>
      </c>
    </row>
    <row r="1031">
      <c r="A1031" s="34">
        <f>Subsurface_Radargram_Data!A50</f>
        <v/>
      </c>
      <c r="B1031" s="34">
        <f>Subsurface_Radargram_Data!C50</f>
        <v/>
      </c>
      <c r="C1031" s="34">
        <f>Subsurface_Radargram_Data!A50</f>
        <v/>
      </c>
      <c r="D1031" s="34">
        <f>Subsurface_Radargram_Data!D50</f>
        <v/>
      </c>
      <c r="E1031" s="34">
        <f>Subsurface_Radargram_Data!A50</f>
        <v/>
      </c>
      <c r="F1031" s="34">
        <f>Subsurface_Radargram_Data!E50</f>
        <v/>
      </c>
      <c r="G1031" s="34">
        <f>Subsurface_Radargram_Data!A50</f>
        <v/>
      </c>
      <c r="H1031" s="34">
        <f>Subsurface_Radargram_Data!F50</f>
        <v/>
      </c>
    </row>
    <row r="1032">
      <c r="A1032" s="34">
        <f>Subsurface_Radargram_Data!A51</f>
        <v/>
      </c>
      <c r="B1032" s="34">
        <f>Subsurface_Radargram_Data!C51</f>
        <v/>
      </c>
      <c r="C1032" s="34">
        <f>Subsurface_Radargram_Data!A51</f>
        <v/>
      </c>
      <c r="D1032" s="34">
        <f>Subsurface_Radargram_Data!D51</f>
        <v/>
      </c>
      <c r="E1032" s="34">
        <f>Subsurface_Radargram_Data!A51</f>
        <v/>
      </c>
      <c r="F1032" s="34">
        <f>Subsurface_Radargram_Data!E51</f>
        <v/>
      </c>
      <c r="G1032" s="34">
        <f>Subsurface_Radargram_Data!A51</f>
        <v/>
      </c>
      <c r="H1032" s="34">
        <f>Subsurface_Radargram_Data!F51</f>
        <v/>
      </c>
    </row>
    <row r="1033">
      <c r="A1033" s="34">
        <f>Subsurface_Radargram_Data!A52</f>
        <v/>
      </c>
      <c r="B1033" s="34">
        <f>Subsurface_Radargram_Data!C52</f>
        <v/>
      </c>
      <c r="C1033" s="34">
        <f>Subsurface_Radargram_Data!A52</f>
        <v/>
      </c>
      <c r="D1033" s="34">
        <f>Subsurface_Radargram_Data!D52</f>
        <v/>
      </c>
      <c r="E1033" s="34">
        <f>Subsurface_Radargram_Data!A52</f>
        <v/>
      </c>
      <c r="F1033" s="34">
        <f>Subsurface_Radargram_Data!E52</f>
        <v/>
      </c>
      <c r="G1033" s="34">
        <f>Subsurface_Radargram_Data!A52</f>
        <v/>
      </c>
      <c r="H1033" s="34">
        <f>Subsurface_Radargram_Data!F52</f>
        <v/>
      </c>
    </row>
    <row r="1034">
      <c r="A1034" s="34">
        <f>Subsurface_Radargram_Data!A53</f>
        <v/>
      </c>
      <c r="B1034" s="34">
        <f>Subsurface_Radargram_Data!C53</f>
        <v/>
      </c>
      <c r="C1034" s="34">
        <f>Subsurface_Radargram_Data!A53</f>
        <v/>
      </c>
      <c r="D1034" s="34">
        <f>Subsurface_Radargram_Data!D53</f>
        <v/>
      </c>
      <c r="E1034" s="34">
        <f>Subsurface_Radargram_Data!A53</f>
        <v/>
      </c>
      <c r="F1034" s="34">
        <f>Subsurface_Radargram_Data!E53</f>
        <v/>
      </c>
      <c r="G1034" s="34">
        <f>Subsurface_Radargram_Data!A53</f>
        <v/>
      </c>
      <c r="H1034" s="34">
        <f>Subsurface_Radargram_Data!F53</f>
        <v/>
      </c>
    </row>
    <row r="1035">
      <c r="A1035" s="34">
        <f>Subsurface_Radargram_Data!A54</f>
        <v/>
      </c>
      <c r="B1035" s="34">
        <f>Subsurface_Radargram_Data!C54</f>
        <v/>
      </c>
      <c r="C1035" s="34">
        <f>Subsurface_Radargram_Data!A54</f>
        <v/>
      </c>
      <c r="D1035" s="34">
        <f>Subsurface_Radargram_Data!D54</f>
        <v/>
      </c>
      <c r="E1035" s="34">
        <f>Subsurface_Radargram_Data!A54</f>
        <v/>
      </c>
      <c r="F1035" s="34">
        <f>Subsurface_Radargram_Data!E54</f>
        <v/>
      </c>
      <c r="G1035" s="34">
        <f>Subsurface_Radargram_Data!A54</f>
        <v/>
      </c>
      <c r="H1035" s="34">
        <f>Subsurface_Radargram_Data!F54</f>
        <v/>
      </c>
    </row>
    <row r="1036">
      <c r="A1036" s="34">
        <f>Subsurface_Radargram_Data!A55</f>
        <v/>
      </c>
      <c r="B1036" s="34">
        <f>Subsurface_Radargram_Data!C55</f>
        <v/>
      </c>
      <c r="C1036" s="34">
        <f>Subsurface_Radargram_Data!A55</f>
        <v/>
      </c>
      <c r="D1036" s="34">
        <f>Subsurface_Radargram_Data!D55</f>
        <v/>
      </c>
      <c r="E1036" s="34">
        <f>Subsurface_Radargram_Data!A55</f>
        <v/>
      </c>
      <c r="F1036" s="34">
        <f>Subsurface_Radargram_Data!E55</f>
        <v/>
      </c>
      <c r="G1036" s="34">
        <f>Subsurface_Radargram_Data!A55</f>
        <v/>
      </c>
      <c r="H1036" s="34">
        <f>Subsurface_Radargram_Data!F55</f>
        <v/>
      </c>
    </row>
    <row r="1037">
      <c r="A1037" s="34">
        <f>Subsurface_Radargram_Data!A56</f>
        <v/>
      </c>
      <c r="B1037" s="34">
        <f>Subsurface_Radargram_Data!C56</f>
        <v/>
      </c>
      <c r="C1037" s="34">
        <f>Subsurface_Radargram_Data!A56</f>
        <v/>
      </c>
      <c r="D1037" s="34">
        <f>Subsurface_Radargram_Data!D56</f>
        <v/>
      </c>
      <c r="E1037" s="34">
        <f>Subsurface_Radargram_Data!A56</f>
        <v/>
      </c>
      <c r="F1037" s="34">
        <f>Subsurface_Radargram_Data!E56</f>
        <v/>
      </c>
      <c r="G1037" s="34">
        <f>Subsurface_Radargram_Data!A56</f>
        <v/>
      </c>
      <c r="H1037" s="34">
        <f>Subsurface_Radargram_Data!F56</f>
        <v/>
      </c>
    </row>
    <row r="1038">
      <c r="A1038" s="34">
        <f>Subsurface_Radargram_Data!A57</f>
        <v/>
      </c>
      <c r="B1038" s="34">
        <f>Subsurface_Radargram_Data!C57</f>
        <v/>
      </c>
      <c r="C1038" s="34">
        <f>Subsurface_Radargram_Data!A57</f>
        <v/>
      </c>
      <c r="D1038" s="34">
        <f>Subsurface_Radargram_Data!D57</f>
        <v/>
      </c>
      <c r="E1038" s="34">
        <f>Subsurface_Radargram_Data!A57</f>
        <v/>
      </c>
      <c r="F1038" s="34">
        <f>Subsurface_Radargram_Data!E57</f>
        <v/>
      </c>
      <c r="G1038" s="34">
        <f>Subsurface_Radargram_Data!A57</f>
        <v/>
      </c>
      <c r="H1038" s="34">
        <f>Subsurface_Radargram_Data!F57</f>
        <v/>
      </c>
    </row>
    <row r="1039">
      <c r="A1039" s="34">
        <f>Subsurface_Radargram_Data!A58</f>
        <v/>
      </c>
      <c r="B1039" s="34">
        <f>Subsurface_Radargram_Data!C58</f>
        <v/>
      </c>
      <c r="C1039" s="34">
        <f>Subsurface_Radargram_Data!A58</f>
        <v/>
      </c>
      <c r="D1039" s="34">
        <f>Subsurface_Radargram_Data!D58</f>
        <v/>
      </c>
      <c r="E1039" s="34">
        <f>Subsurface_Radargram_Data!A58</f>
        <v/>
      </c>
      <c r="F1039" s="34">
        <f>Subsurface_Radargram_Data!E58</f>
        <v/>
      </c>
      <c r="G1039" s="34">
        <f>Subsurface_Radargram_Data!A58</f>
        <v/>
      </c>
      <c r="H1039" s="34">
        <f>Subsurface_Radargram_Data!F58</f>
        <v/>
      </c>
    </row>
    <row r="1040">
      <c r="A1040" s="34">
        <f>Subsurface_Radargram_Data!A59</f>
        <v/>
      </c>
      <c r="B1040" s="34">
        <f>Subsurface_Radargram_Data!C59</f>
        <v/>
      </c>
      <c r="C1040" s="34">
        <f>Subsurface_Radargram_Data!A59</f>
        <v/>
      </c>
      <c r="D1040" s="34">
        <f>Subsurface_Radargram_Data!D59</f>
        <v/>
      </c>
      <c r="E1040" s="34">
        <f>Subsurface_Radargram_Data!A59</f>
        <v/>
      </c>
      <c r="F1040" s="34">
        <f>Subsurface_Radargram_Data!E59</f>
        <v/>
      </c>
      <c r="G1040" s="34">
        <f>Subsurface_Radargram_Data!A59</f>
        <v/>
      </c>
      <c r="H1040" s="34">
        <f>Subsurface_Radargram_Data!F59</f>
        <v/>
      </c>
    </row>
    <row r="1041">
      <c r="A1041" s="34">
        <f>Subsurface_Radargram_Data!A60</f>
        <v/>
      </c>
      <c r="B1041" s="34">
        <f>Subsurface_Radargram_Data!C60</f>
        <v/>
      </c>
      <c r="C1041" s="34">
        <f>Subsurface_Radargram_Data!A60</f>
        <v/>
      </c>
      <c r="D1041" s="34">
        <f>Subsurface_Radargram_Data!D60</f>
        <v/>
      </c>
      <c r="E1041" s="34">
        <f>Subsurface_Radargram_Data!A60</f>
        <v/>
      </c>
      <c r="F1041" s="34">
        <f>Subsurface_Radargram_Data!E60</f>
        <v/>
      </c>
      <c r="G1041" s="34">
        <f>Subsurface_Radargram_Data!A60</f>
        <v/>
      </c>
      <c r="H1041" s="34">
        <f>Subsurface_Radargram_Data!F60</f>
        <v/>
      </c>
    </row>
    <row r="1042">
      <c r="A1042" s="34">
        <f>Subsurface_Radargram_Data!A61</f>
        <v/>
      </c>
      <c r="B1042" s="34">
        <f>Subsurface_Radargram_Data!C61</f>
        <v/>
      </c>
      <c r="C1042" s="34">
        <f>Subsurface_Radargram_Data!A61</f>
        <v/>
      </c>
      <c r="D1042" s="34">
        <f>Subsurface_Radargram_Data!D61</f>
        <v/>
      </c>
      <c r="E1042" s="34">
        <f>Subsurface_Radargram_Data!A61</f>
        <v/>
      </c>
      <c r="F1042" s="34">
        <f>Subsurface_Radargram_Data!E61</f>
        <v/>
      </c>
      <c r="G1042" s="34">
        <f>Subsurface_Radargram_Data!A61</f>
        <v/>
      </c>
      <c r="H1042" s="34">
        <f>Subsurface_Radargram_Data!F61</f>
        <v/>
      </c>
    </row>
    <row r="1043">
      <c r="A1043" s="34">
        <f>Subsurface_Radargram_Data!A62</f>
        <v/>
      </c>
      <c r="B1043" s="34">
        <f>Subsurface_Radargram_Data!C62</f>
        <v/>
      </c>
      <c r="C1043" s="34">
        <f>Subsurface_Radargram_Data!A62</f>
        <v/>
      </c>
      <c r="D1043" s="34">
        <f>Subsurface_Radargram_Data!D62</f>
        <v/>
      </c>
      <c r="E1043" s="34">
        <f>Subsurface_Radargram_Data!A62</f>
        <v/>
      </c>
      <c r="F1043" s="34">
        <f>Subsurface_Radargram_Data!E62</f>
        <v/>
      </c>
      <c r="G1043" s="34">
        <f>Subsurface_Radargram_Data!A62</f>
        <v/>
      </c>
      <c r="H1043" s="34">
        <f>Subsurface_Radargram_Data!F62</f>
        <v/>
      </c>
    </row>
    <row r="1044">
      <c r="A1044" s="34">
        <f>Subsurface_Radargram_Data!A63</f>
        <v/>
      </c>
      <c r="B1044" s="34">
        <f>Subsurface_Radargram_Data!C63</f>
        <v/>
      </c>
      <c r="C1044" s="34">
        <f>Subsurface_Radargram_Data!A63</f>
        <v/>
      </c>
      <c r="D1044" s="34">
        <f>Subsurface_Radargram_Data!D63</f>
        <v/>
      </c>
      <c r="E1044" s="34">
        <f>Subsurface_Radargram_Data!A63</f>
        <v/>
      </c>
      <c r="F1044" s="34">
        <f>Subsurface_Radargram_Data!E63</f>
        <v/>
      </c>
      <c r="G1044" s="34">
        <f>Subsurface_Radargram_Data!A63</f>
        <v/>
      </c>
      <c r="H1044" s="34">
        <f>Subsurface_Radargram_Data!F63</f>
        <v/>
      </c>
    </row>
    <row r="1045">
      <c r="A1045" s="34">
        <f>Subsurface_Radargram_Data!A64</f>
        <v/>
      </c>
      <c r="B1045" s="34">
        <f>Subsurface_Radargram_Data!C64</f>
        <v/>
      </c>
      <c r="C1045" s="34">
        <f>Subsurface_Radargram_Data!A64</f>
        <v/>
      </c>
      <c r="D1045" s="34">
        <f>Subsurface_Radargram_Data!D64</f>
        <v/>
      </c>
      <c r="E1045" s="34">
        <f>Subsurface_Radargram_Data!A64</f>
        <v/>
      </c>
      <c r="F1045" s="34">
        <f>Subsurface_Radargram_Data!E64</f>
        <v/>
      </c>
      <c r="G1045" s="34">
        <f>Subsurface_Radargram_Data!A64</f>
        <v/>
      </c>
      <c r="H1045" s="34">
        <f>Subsurface_Radargram_Data!F64</f>
        <v/>
      </c>
    </row>
    <row r="1046">
      <c r="A1046" s="34">
        <f>Subsurface_Radargram_Data!A65</f>
        <v/>
      </c>
      <c r="B1046" s="34">
        <f>Subsurface_Radargram_Data!C65</f>
        <v/>
      </c>
      <c r="C1046" s="34">
        <f>Subsurface_Radargram_Data!A65</f>
        <v/>
      </c>
      <c r="D1046" s="34">
        <f>Subsurface_Radargram_Data!D65</f>
        <v/>
      </c>
      <c r="E1046" s="34">
        <f>Subsurface_Radargram_Data!A65</f>
        <v/>
      </c>
      <c r="F1046" s="34">
        <f>Subsurface_Radargram_Data!E65</f>
        <v/>
      </c>
      <c r="G1046" s="34">
        <f>Subsurface_Radargram_Data!A65</f>
        <v/>
      </c>
      <c r="H1046" s="34">
        <f>Subsurface_Radargram_Data!F65</f>
        <v/>
      </c>
    </row>
    <row r="1047">
      <c r="A1047" s="34">
        <f>Subsurface_Radargram_Data!A66</f>
        <v/>
      </c>
      <c r="B1047" s="34">
        <f>Subsurface_Radargram_Data!C66</f>
        <v/>
      </c>
      <c r="C1047" s="34">
        <f>Subsurface_Radargram_Data!A66</f>
        <v/>
      </c>
      <c r="D1047" s="34">
        <f>Subsurface_Radargram_Data!D66</f>
        <v/>
      </c>
      <c r="E1047" s="34">
        <f>Subsurface_Radargram_Data!A66</f>
        <v/>
      </c>
      <c r="F1047" s="34">
        <f>Subsurface_Radargram_Data!E66</f>
        <v/>
      </c>
      <c r="G1047" s="34">
        <f>Subsurface_Radargram_Data!A66</f>
        <v/>
      </c>
      <c r="H1047" s="34">
        <f>Subsurface_Radargram_Data!F66</f>
        <v/>
      </c>
    </row>
    <row r="1048">
      <c r="A1048" s="34">
        <f>Subsurface_Radargram_Data!A67</f>
        <v/>
      </c>
      <c r="B1048" s="34">
        <f>Subsurface_Radargram_Data!C67</f>
        <v/>
      </c>
      <c r="C1048" s="34">
        <f>Subsurface_Radargram_Data!A67</f>
        <v/>
      </c>
      <c r="D1048" s="34">
        <f>Subsurface_Radargram_Data!D67</f>
        <v/>
      </c>
      <c r="E1048" s="34">
        <f>Subsurface_Radargram_Data!A67</f>
        <v/>
      </c>
      <c r="F1048" s="34">
        <f>Subsurface_Radargram_Data!E67</f>
        <v/>
      </c>
      <c r="G1048" s="34">
        <f>Subsurface_Radargram_Data!A67</f>
        <v/>
      </c>
      <c r="H1048" s="34">
        <f>Subsurface_Radargram_Data!F67</f>
        <v/>
      </c>
    </row>
    <row r="1049">
      <c r="A1049" s="34">
        <f>Subsurface_Radargram_Data!A68</f>
        <v/>
      </c>
      <c r="B1049" s="34">
        <f>Subsurface_Radargram_Data!C68</f>
        <v/>
      </c>
      <c r="C1049" s="34">
        <f>Subsurface_Radargram_Data!A68</f>
        <v/>
      </c>
      <c r="D1049" s="34">
        <f>Subsurface_Radargram_Data!D68</f>
        <v/>
      </c>
      <c r="E1049" s="34">
        <f>Subsurface_Radargram_Data!A68</f>
        <v/>
      </c>
      <c r="F1049" s="34">
        <f>Subsurface_Radargram_Data!E68</f>
        <v/>
      </c>
      <c r="G1049" s="34">
        <f>Subsurface_Radargram_Data!A68</f>
        <v/>
      </c>
      <c r="H1049" s="34">
        <f>Subsurface_Radargram_Data!F68</f>
        <v/>
      </c>
    </row>
    <row r="1050">
      <c r="A1050" s="34">
        <f>Subsurface_Radargram_Data!A69</f>
        <v/>
      </c>
      <c r="B1050" s="34">
        <f>Subsurface_Radargram_Data!C69</f>
        <v/>
      </c>
      <c r="C1050" s="34">
        <f>Subsurface_Radargram_Data!A69</f>
        <v/>
      </c>
      <c r="D1050" s="34">
        <f>Subsurface_Radargram_Data!D69</f>
        <v/>
      </c>
      <c r="E1050" s="34">
        <f>Subsurface_Radargram_Data!A69</f>
        <v/>
      </c>
      <c r="F1050" s="34">
        <f>Subsurface_Radargram_Data!E69</f>
        <v/>
      </c>
      <c r="G1050" s="34">
        <f>Subsurface_Radargram_Data!A69</f>
        <v/>
      </c>
      <c r="H1050" s="34">
        <f>Subsurface_Radargram_Data!F69</f>
        <v/>
      </c>
    </row>
    <row r="1051">
      <c r="A1051" s="34">
        <f>Subsurface_Radargram_Data!A70</f>
        <v/>
      </c>
      <c r="B1051" s="34">
        <f>Subsurface_Radargram_Data!C70</f>
        <v/>
      </c>
      <c r="C1051" s="34">
        <f>Subsurface_Radargram_Data!A70</f>
        <v/>
      </c>
      <c r="D1051" s="34">
        <f>Subsurface_Radargram_Data!D70</f>
        <v/>
      </c>
      <c r="E1051" s="34">
        <f>Subsurface_Radargram_Data!A70</f>
        <v/>
      </c>
      <c r="F1051" s="34">
        <f>Subsurface_Radargram_Data!E70</f>
        <v/>
      </c>
      <c r="G1051" s="34">
        <f>Subsurface_Radargram_Data!A70</f>
        <v/>
      </c>
      <c r="H1051" s="34">
        <f>Subsurface_Radargram_Data!F70</f>
        <v/>
      </c>
    </row>
    <row r="1052">
      <c r="A1052" s="34">
        <f>Subsurface_Radargram_Data!A71</f>
        <v/>
      </c>
      <c r="B1052" s="34">
        <f>Subsurface_Radargram_Data!C71</f>
        <v/>
      </c>
      <c r="C1052" s="34">
        <f>Subsurface_Radargram_Data!A71</f>
        <v/>
      </c>
      <c r="D1052" s="34">
        <f>Subsurface_Radargram_Data!D71</f>
        <v/>
      </c>
      <c r="E1052" s="34">
        <f>Subsurface_Radargram_Data!A71</f>
        <v/>
      </c>
      <c r="F1052" s="34">
        <f>Subsurface_Radargram_Data!E71</f>
        <v/>
      </c>
      <c r="G1052" s="34">
        <f>Subsurface_Radargram_Data!A71</f>
        <v/>
      </c>
      <c r="H1052" s="34">
        <f>Subsurface_Radargram_Data!F71</f>
        <v/>
      </c>
    </row>
    <row r="1053">
      <c r="A1053" s="34">
        <f>Subsurface_Radargram_Data!A72</f>
        <v/>
      </c>
      <c r="B1053" s="34">
        <f>Subsurface_Radargram_Data!C72</f>
        <v/>
      </c>
      <c r="C1053" s="34">
        <f>Subsurface_Radargram_Data!A72</f>
        <v/>
      </c>
      <c r="D1053" s="34">
        <f>Subsurface_Radargram_Data!D72</f>
        <v/>
      </c>
      <c r="E1053" s="34">
        <f>Subsurface_Radargram_Data!A72</f>
        <v/>
      </c>
      <c r="F1053" s="34">
        <f>Subsurface_Radargram_Data!E72</f>
        <v/>
      </c>
      <c r="G1053" s="34">
        <f>Subsurface_Radargram_Data!A72</f>
        <v/>
      </c>
      <c r="H1053" s="34">
        <f>Subsurface_Radargram_Data!F72</f>
        <v/>
      </c>
    </row>
    <row r="1054">
      <c r="A1054" s="34">
        <f>Subsurface_Radargram_Data!A73</f>
        <v/>
      </c>
      <c r="B1054" s="34">
        <f>Subsurface_Radargram_Data!C73</f>
        <v/>
      </c>
      <c r="C1054" s="34">
        <f>Subsurface_Radargram_Data!A73</f>
        <v/>
      </c>
      <c r="D1054" s="34">
        <f>Subsurface_Radargram_Data!D73</f>
        <v/>
      </c>
      <c r="E1054" s="34">
        <f>Subsurface_Radargram_Data!A73</f>
        <v/>
      </c>
      <c r="F1054" s="34">
        <f>Subsurface_Radargram_Data!E73</f>
        <v/>
      </c>
      <c r="G1054" s="34">
        <f>Subsurface_Radargram_Data!A73</f>
        <v/>
      </c>
      <c r="H1054" s="34">
        <f>Subsurface_Radargram_Data!F73</f>
        <v/>
      </c>
    </row>
    <row r="1055">
      <c r="A1055" s="34">
        <f>Subsurface_Radargram_Data!A74</f>
        <v/>
      </c>
      <c r="B1055" s="34">
        <f>Subsurface_Radargram_Data!C74</f>
        <v/>
      </c>
      <c r="C1055" s="34">
        <f>Subsurface_Radargram_Data!A74</f>
        <v/>
      </c>
      <c r="D1055" s="34">
        <f>Subsurface_Radargram_Data!D74</f>
        <v/>
      </c>
      <c r="E1055" s="34">
        <f>Subsurface_Radargram_Data!A74</f>
        <v/>
      </c>
      <c r="F1055" s="34">
        <f>Subsurface_Radargram_Data!E74</f>
        <v/>
      </c>
      <c r="G1055" s="34">
        <f>Subsurface_Radargram_Data!A74</f>
        <v/>
      </c>
      <c r="H1055" s="34">
        <f>Subsurface_Radargram_Data!F74</f>
        <v/>
      </c>
    </row>
    <row r="1056">
      <c r="A1056" s="34">
        <f>Subsurface_Radargram_Data!A75</f>
        <v/>
      </c>
      <c r="B1056" s="34">
        <f>Subsurface_Radargram_Data!C75</f>
        <v/>
      </c>
      <c r="C1056" s="34">
        <f>Subsurface_Radargram_Data!A75</f>
        <v/>
      </c>
      <c r="D1056" s="34">
        <f>Subsurface_Radargram_Data!D75</f>
        <v/>
      </c>
      <c r="E1056" s="34">
        <f>Subsurface_Radargram_Data!A75</f>
        <v/>
      </c>
      <c r="F1056" s="34">
        <f>Subsurface_Radargram_Data!E75</f>
        <v/>
      </c>
      <c r="G1056" s="34">
        <f>Subsurface_Radargram_Data!A75</f>
        <v/>
      </c>
      <c r="H1056" s="34">
        <f>Subsurface_Radargram_Data!F75</f>
        <v/>
      </c>
    </row>
    <row r="1057">
      <c r="A1057" s="34">
        <f>Subsurface_Radargram_Data!A76</f>
        <v/>
      </c>
      <c r="B1057" s="34">
        <f>Subsurface_Radargram_Data!C76</f>
        <v/>
      </c>
      <c r="C1057" s="34">
        <f>Subsurface_Radargram_Data!A76</f>
        <v/>
      </c>
      <c r="D1057" s="34">
        <f>Subsurface_Radargram_Data!D76</f>
        <v/>
      </c>
      <c r="E1057" s="34">
        <f>Subsurface_Radargram_Data!A76</f>
        <v/>
      </c>
      <c r="F1057" s="34">
        <f>Subsurface_Radargram_Data!E76</f>
        <v/>
      </c>
      <c r="G1057" s="34">
        <f>Subsurface_Radargram_Data!A76</f>
        <v/>
      </c>
      <c r="H1057" s="34">
        <f>Subsurface_Radargram_Data!F76</f>
        <v/>
      </c>
    </row>
    <row r="1058">
      <c r="A1058" s="34">
        <f>Subsurface_Radargram_Data!A77</f>
        <v/>
      </c>
      <c r="B1058" s="34">
        <f>Subsurface_Radargram_Data!C77</f>
        <v/>
      </c>
      <c r="C1058" s="34">
        <f>Subsurface_Radargram_Data!A77</f>
        <v/>
      </c>
      <c r="D1058" s="34">
        <f>Subsurface_Radargram_Data!D77</f>
        <v/>
      </c>
      <c r="E1058" s="34">
        <f>Subsurface_Radargram_Data!A77</f>
        <v/>
      </c>
      <c r="F1058" s="34">
        <f>Subsurface_Radargram_Data!E77</f>
        <v/>
      </c>
      <c r="G1058" s="34">
        <f>Subsurface_Radargram_Data!A77</f>
        <v/>
      </c>
      <c r="H1058" s="34">
        <f>Subsurface_Radargram_Data!F77</f>
        <v/>
      </c>
    </row>
    <row r="1059">
      <c r="A1059" s="34">
        <f>Subsurface_Radargram_Data!A78</f>
        <v/>
      </c>
      <c r="B1059" s="34">
        <f>Subsurface_Radargram_Data!C78</f>
        <v/>
      </c>
      <c r="C1059" s="34">
        <f>Subsurface_Radargram_Data!A78</f>
        <v/>
      </c>
      <c r="D1059" s="34">
        <f>Subsurface_Radargram_Data!D78</f>
        <v/>
      </c>
      <c r="E1059" s="34">
        <f>Subsurface_Radargram_Data!A78</f>
        <v/>
      </c>
      <c r="F1059" s="34">
        <f>Subsurface_Radargram_Data!E78</f>
        <v/>
      </c>
      <c r="G1059" s="34">
        <f>Subsurface_Radargram_Data!A78</f>
        <v/>
      </c>
      <c r="H1059" s="34">
        <f>Subsurface_Radargram_Data!F78</f>
        <v/>
      </c>
    </row>
    <row r="1060">
      <c r="A1060" s="34">
        <f>Subsurface_Radargram_Data!A79</f>
        <v/>
      </c>
      <c r="B1060" s="34">
        <f>Subsurface_Radargram_Data!C79</f>
        <v/>
      </c>
      <c r="C1060" s="34">
        <f>Subsurface_Radargram_Data!A79</f>
        <v/>
      </c>
      <c r="D1060" s="34">
        <f>Subsurface_Radargram_Data!D79</f>
        <v/>
      </c>
      <c r="E1060" s="34">
        <f>Subsurface_Radargram_Data!A79</f>
        <v/>
      </c>
      <c r="F1060" s="34">
        <f>Subsurface_Radargram_Data!E79</f>
        <v/>
      </c>
      <c r="G1060" s="34">
        <f>Subsurface_Radargram_Data!A79</f>
        <v/>
      </c>
      <c r="H1060" s="34">
        <f>Subsurface_Radargram_Data!F79</f>
        <v/>
      </c>
    </row>
    <row r="1061">
      <c r="A1061" s="34">
        <f>Subsurface_Radargram_Data!A80</f>
        <v/>
      </c>
      <c r="B1061" s="34">
        <f>Subsurface_Radargram_Data!C80</f>
        <v/>
      </c>
      <c r="C1061" s="34">
        <f>Subsurface_Radargram_Data!A80</f>
        <v/>
      </c>
      <c r="D1061" s="34">
        <f>Subsurface_Radargram_Data!D80</f>
        <v/>
      </c>
      <c r="E1061" s="34">
        <f>Subsurface_Radargram_Data!A80</f>
        <v/>
      </c>
      <c r="F1061" s="34">
        <f>Subsurface_Radargram_Data!E80</f>
        <v/>
      </c>
      <c r="G1061" s="34">
        <f>Subsurface_Radargram_Data!A80</f>
        <v/>
      </c>
      <c r="H1061" s="34">
        <f>Subsurface_Radargram_Data!F80</f>
        <v/>
      </c>
    </row>
    <row r="1062">
      <c r="A1062" s="34">
        <f>Subsurface_Radargram_Data!A81</f>
        <v/>
      </c>
      <c r="B1062" s="34">
        <f>Subsurface_Radargram_Data!C81</f>
        <v/>
      </c>
      <c r="C1062" s="34">
        <f>Subsurface_Radargram_Data!A81</f>
        <v/>
      </c>
      <c r="D1062" s="34">
        <f>Subsurface_Radargram_Data!D81</f>
        <v/>
      </c>
      <c r="E1062" s="34">
        <f>Subsurface_Radargram_Data!A81</f>
        <v/>
      </c>
      <c r="F1062" s="34">
        <f>Subsurface_Radargram_Data!E81</f>
        <v/>
      </c>
      <c r="G1062" s="34">
        <f>Subsurface_Radargram_Data!A81</f>
        <v/>
      </c>
      <c r="H1062" s="34">
        <f>Subsurface_Radargram_Data!F81</f>
        <v/>
      </c>
    </row>
    <row r="1063">
      <c r="A1063" s="34">
        <f>Subsurface_Radargram_Data!A82</f>
        <v/>
      </c>
      <c r="B1063" s="34">
        <f>Subsurface_Radargram_Data!C82</f>
        <v/>
      </c>
      <c r="C1063" s="34">
        <f>Subsurface_Radargram_Data!A82</f>
        <v/>
      </c>
      <c r="D1063" s="34">
        <f>Subsurface_Radargram_Data!D82</f>
        <v/>
      </c>
      <c r="E1063" s="34">
        <f>Subsurface_Radargram_Data!A82</f>
        <v/>
      </c>
      <c r="F1063" s="34">
        <f>Subsurface_Radargram_Data!E82</f>
        <v/>
      </c>
      <c r="G1063" s="34">
        <f>Subsurface_Radargram_Data!A82</f>
        <v/>
      </c>
      <c r="H1063" s="34">
        <f>Subsurface_Radargram_Data!F82</f>
        <v/>
      </c>
    </row>
    <row r="1064">
      <c r="A1064" s="34">
        <f>Subsurface_Radargram_Data!A83</f>
        <v/>
      </c>
      <c r="B1064" s="34">
        <f>Subsurface_Radargram_Data!C83</f>
        <v/>
      </c>
      <c r="C1064" s="34">
        <f>Subsurface_Radargram_Data!A83</f>
        <v/>
      </c>
      <c r="D1064" s="34">
        <f>Subsurface_Radargram_Data!D83</f>
        <v/>
      </c>
      <c r="E1064" s="34">
        <f>Subsurface_Radargram_Data!A83</f>
        <v/>
      </c>
      <c r="F1064" s="34">
        <f>Subsurface_Radargram_Data!E83</f>
        <v/>
      </c>
      <c r="G1064" s="34">
        <f>Subsurface_Radargram_Data!A83</f>
        <v/>
      </c>
      <c r="H1064" s="34">
        <f>Subsurface_Radargram_Data!F83</f>
        <v/>
      </c>
    </row>
    <row r="1065">
      <c r="A1065" s="34">
        <f>Subsurface_Radargram_Data!A84</f>
        <v/>
      </c>
      <c r="B1065" s="34">
        <f>Subsurface_Radargram_Data!C84</f>
        <v/>
      </c>
      <c r="C1065" s="34">
        <f>Subsurface_Radargram_Data!A84</f>
        <v/>
      </c>
      <c r="D1065" s="34">
        <f>Subsurface_Radargram_Data!D84</f>
        <v/>
      </c>
      <c r="E1065" s="34">
        <f>Subsurface_Radargram_Data!A84</f>
        <v/>
      </c>
      <c r="F1065" s="34">
        <f>Subsurface_Radargram_Data!E84</f>
        <v/>
      </c>
      <c r="G1065" s="34">
        <f>Subsurface_Radargram_Data!A84</f>
        <v/>
      </c>
      <c r="H1065" s="34">
        <f>Subsurface_Radargram_Data!F84</f>
        <v/>
      </c>
    </row>
    <row r="1066">
      <c r="A1066" s="34">
        <f>Subsurface_Radargram_Data!A85</f>
        <v/>
      </c>
      <c r="B1066" s="34">
        <f>Subsurface_Radargram_Data!C85</f>
        <v/>
      </c>
      <c r="C1066" s="34">
        <f>Subsurface_Radargram_Data!A85</f>
        <v/>
      </c>
      <c r="D1066" s="34">
        <f>Subsurface_Radargram_Data!D85</f>
        <v/>
      </c>
      <c r="E1066" s="34">
        <f>Subsurface_Radargram_Data!A85</f>
        <v/>
      </c>
      <c r="F1066" s="34">
        <f>Subsurface_Radargram_Data!E85</f>
        <v/>
      </c>
      <c r="G1066" s="34">
        <f>Subsurface_Radargram_Data!A85</f>
        <v/>
      </c>
      <c r="H1066" s="34">
        <f>Subsurface_Radargram_Data!F85</f>
        <v/>
      </c>
    </row>
    <row r="1067">
      <c r="A1067" s="34">
        <f>Subsurface_Radargram_Data!A86</f>
        <v/>
      </c>
      <c r="B1067" s="34">
        <f>Subsurface_Radargram_Data!C86</f>
        <v/>
      </c>
      <c r="C1067" s="34">
        <f>Subsurface_Radargram_Data!A86</f>
        <v/>
      </c>
      <c r="D1067" s="34">
        <f>Subsurface_Radargram_Data!D86</f>
        <v/>
      </c>
      <c r="E1067" s="34">
        <f>Subsurface_Radargram_Data!A86</f>
        <v/>
      </c>
      <c r="F1067" s="34">
        <f>Subsurface_Radargram_Data!E86</f>
        <v/>
      </c>
      <c r="G1067" s="34">
        <f>Subsurface_Radargram_Data!A86</f>
        <v/>
      </c>
      <c r="H1067" s="34">
        <f>Subsurface_Radargram_Data!F86</f>
        <v/>
      </c>
    </row>
    <row r="1068">
      <c r="A1068" s="34">
        <f>Subsurface_Radargram_Data!A87</f>
        <v/>
      </c>
      <c r="B1068" s="34">
        <f>Subsurface_Radargram_Data!C87</f>
        <v/>
      </c>
      <c r="C1068" s="34">
        <f>Subsurface_Radargram_Data!A87</f>
        <v/>
      </c>
      <c r="D1068" s="34">
        <f>Subsurface_Radargram_Data!D87</f>
        <v/>
      </c>
      <c r="E1068" s="34">
        <f>Subsurface_Radargram_Data!A87</f>
        <v/>
      </c>
      <c r="F1068" s="34">
        <f>Subsurface_Radargram_Data!E87</f>
        <v/>
      </c>
      <c r="G1068" s="34">
        <f>Subsurface_Radargram_Data!A87</f>
        <v/>
      </c>
      <c r="H1068" s="34">
        <f>Subsurface_Radargram_Data!F87</f>
        <v/>
      </c>
    </row>
    <row r="1069">
      <c r="A1069" s="34">
        <f>Subsurface_Radargram_Data!A88</f>
        <v/>
      </c>
      <c r="B1069" s="34">
        <f>Subsurface_Radargram_Data!C88</f>
        <v/>
      </c>
      <c r="C1069" s="34">
        <f>Subsurface_Radargram_Data!A88</f>
        <v/>
      </c>
      <c r="D1069" s="34">
        <f>Subsurface_Radargram_Data!D88</f>
        <v/>
      </c>
      <c r="E1069" s="34">
        <f>Subsurface_Radargram_Data!A88</f>
        <v/>
      </c>
      <c r="F1069" s="34">
        <f>Subsurface_Radargram_Data!E88</f>
        <v/>
      </c>
      <c r="G1069" s="34">
        <f>Subsurface_Radargram_Data!A88</f>
        <v/>
      </c>
      <c r="H1069" s="34">
        <f>Subsurface_Radargram_Data!F88</f>
        <v/>
      </c>
    </row>
    <row r="1070">
      <c r="A1070" s="34">
        <f>Subsurface_Radargram_Data!A89</f>
        <v/>
      </c>
      <c r="B1070" s="34">
        <f>Subsurface_Radargram_Data!C89</f>
        <v/>
      </c>
      <c r="C1070" s="34">
        <f>Subsurface_Radargram_Data!A89</f>
        <v/>
      </c>
      <c r="D1070" s="34">
        <f>Subsurface_Radargram_Data!D89</f>
        <v/>
      </c>
      <c r="E1070" s="34">
        <f>Subsurface_Radargram_Data!A89</f>
        <v/>
      </c>
      <c r="F1070" s="34">
        <f>Subsurface_Radargram_Data!E89</f>
        <v/>
      </c>
      <c r="G1070" s="34">
        <f>Subsurface_Radargram_Data!A89</f>
        <v/>
      </c>
      <c r="H1070" s="34">
        <f>Subsurface_Radargram_Data!F89</f>
        <v/>
      </c>
    </row>
    <row r="1071">
      <c r="A1071" s="34">
        <f>Subsurface_Radargram_Data!A90</f>
        <v/>
      </c>
      <c r="B1071" s="34">
        <f>Subsurface_Radargram_Data!C90</f>
        <v/>
      </c>
      <c r="C1071" s="34">
        <f>Subsurface_Radargram_Data!A90</f>
        <v/>
      </c>
      <c r="D1071" s="34">
        <f>Subsurface_Radargram_Data!D90</f>
        <v/>
      </c>
      <c r="E1071" s="34">
        <f>Subsurface_Radargram_Data!A90</f>
        <v/>
      </c>
      <c r="F1071" s="34">
        <f>Subsurface_Radargram_Data!E90</f>
        <v/>
      </c>
      <c r="G1071" s="34">
        <f>Subsurface_Radargram_Data!A90</f>
        <v/>
      </c>
      <c r="H1071" s="34">
        <f>Subsurface_Radargram_Data!F90</f>
        <v/>
      </c>
    </row>
    <row r="1072">
      <c r="A1072" s="34">
        <f>Subsurface_Radargram_Data!A91</f>
        <v/>
      </c>
      <c r="B1072" s="34">
        <f>Subsurface_Radargram_Data!C91</f>
        <v/>
      </c>
      <c r="C1072" s="34">
        <f>Subsurface_Radargram_Data!A91</f>
        <v/>
      </c>
      <c r="D1072" s="34">
        <f>Subsurface_Radargram_Data!D91</f>
        <v/>
      </c>
      <c r="E1072" s="34">
        <f>Subsurface_Radargram_Data!A91</f>
        <v/>
      </c>
      <c r="F1072" s="34">
        <f>Subsurface_Radargram_Data!E91</f>
        <v/>
      </c>
      <c r="G1072" s="34">
        <f>Subsurface_Radargram_Data!A91</f>
        <v/>
      </c>
      <c r="H1072" s="34">
        <f>Subsurface_Radargram_Data!F91</f>
        <v/>
      </c>
    </row>
    <row r="1073">
      <c r="A1073" s="34">
        <f>Subsurface_Radargram_Data!A92</f>
        <v/>
      </c>
      <c r="B1073" s="34">
        <f>Subsurface_Radargram_Data!C92</f>
        <v/>
      </c>
      <c r="C1073" s="34">
        <f>Subsurface_Radargram_Data!A92</f>
        <v/>
      </c>
      <c r="D1073" s="34">
        <f>Subsurface_Radargram_Data!D92</f>
        <v/>
      </c>
      <c r="E1073" s="34">
        <f>Subsurface_Radargram_Data!A92</f>
        <v/>
      </c>
      <c r="F1073" s="34">
        <f>Subsurface_Radargram_Data!E92</f>
        <v/>
      </c>
      <c r="G1073" s="34">
        <f>Subsurface_Radargram_Data!A92</f>
        <v/>
      </c>
      <c r="H1073" s="34">
        <f>Subsurface_Radargram_Data!F92</f>
        <v/>
      </c>
    </row>
    <row r="1074">
      <c r="A1074" s="34">
        <f>Subsurface_Radargram_Data!A93</f>
        <v/>
      </c>
      <c r="B1074" s="34">
        <f>Subsurface_Radargram_Data!C93</f>
        <v/>
      </c>
      <c r="C1074" s="34">
        <f>Subsurface_Radargram_Data!A93</f>
        <v/>
      </c>
      <c r="D1074" s="34">
        <f>Subsurface_Radargram_Data!D93</f>
        <v/>
      </c>
      <c r="E1074" s="34">
        <f>Subsurface_Radargram_Data!A93</f>
        <v/>
      </c>
      <c r="F1074" s="34">
        <f>Subsurface_Radargram_Data!E93</f>
        <v/>
      </c>
      <c r="G1074" s="34">
        <f>Subsurface_Radargram_Data!A93</f>
        <v/>
      </c>
      <c r="H1074" s="34">
        <f>Subsurface_Radargram_Data!F93</f>
        <v/>
      </c>
    </row>
    <row r="1075">
      <c r="A1075" s="34">
        <f>Subsurface_Radargram_Data!A94</f>
        <v/>
      </c>
      <c r="B1075" s="34">
        <f>Subsurface_Radargram_Data!C94</f>
        <v/>
      </c>
      <c r="C1075" s="34">
        <f>Subsurface_Radargram_Data!A94</f>
        <v/>
      </c>
      <c r="D1075" s="34">
        <f>Subsurface_Radargram_Data!D94</f>
        <v/>
      </c>
      <c r="E1075" s="34">
        <f>Subsurface_Radargram_Data!A94</f>
        <v/>
      </c>
      <c r="F1075" s="34">
        <f>Subsurface_Radargram_Data!E94</f>
        <v/>
      </c>
      <c r="G1075" s="34">
        <f>Subsurface_Radargram_Data!A94</f>
        <v/>
      </c>
      <c r="H1075" s="34">
        <f>Subsurface_Radargram_Data!F94</f>
        <v/>
      </c>
    </row>
    <row r="1076">
      <c r="A1076" s="34">
        <f>Subsurface_Radargram_Data!A95</f>
        <v/>
      </c>
      <c r="B1076" s="34">
        <f>Subsurface_Radargram_Data!C95</f>
        <v/>
      </c>
      <c r="C1076" s="34">
        <f>Subsurface_Radargram_Data!A95</f>
        <v/>
      </c>
      <c r="D1076" s="34">
        <f>Subsurface_Radargram_Data!D95</f>
        <v/>
      </c>
      <c r="E1076" s="34">
        <f>Subsurface_Radargram_Data!A95</f>
        <v/>
      </c>
      <c r="F1076" s="34">
        <f>Subsurface_Radargram_Data!E95</f>
        <v/>
      </c>
      <c r="G1076" s="34">
        <f>Subsurface_Radargram_Data!A95</f>
        <v/>
      </c>
      <c r="H1076" s="34">
        <f>Subsurface_Radargram_Data!F95</f>
        <v/>
      </c>
    </row>
    <row r="1077">
      <c r="A1077" s="34">
        <f>Subsurface_Radargram_Data!A96</f>
        <v/>
      </c>
      <c r="B1077" s="34">
        <f>Subsurface_Radargram_Data!C96</f>
        <v/>
      </c>
      <c r="C1077" s="34">
        <f>Subsurface_Radargram_Data!A96</f>
        <v/>
      </c>
      <c r="D1077" s="34">
        <f>Subsurface_Radargram_Data!D96</f>
        <v/>
      </c>
      <c r="E1077" s="34">
        <f>Subsurface_Radargram_Data!A96</f>
        <v/>
      </c>
      <c r="F1077" s="34">
        <f>Subsurface_Radargram_Data!E96</f>
        <v/>
      </c>
      <c r="G1077" s="34">
        <f>Subsurface_Radargram_Data!A96</f>
        <v/>
      </c>
      <c r="H1077" s="34">
        <f>Subsurface_Radargram_Data!F96</f>
        <v/>
      </c>
    </row>
    <row r="1078">
      <c r="A1078" s="34">
        <f>Subsurface_Radargram_Data!A97</f>
        <v/>
      </c>
      <c r="B1078" s="34">
        <f>Subsurface_Radargram_Data!C97</f>
        <v/>
      </c>
      <c r="C1078" s="34">
        <f>Subsurface_Radargram_Data!A97</f>
        <v/>
      </c>
      <c r="D1078" s="34">
        <f>Subsurface_Radargram_Data!D97</f>
        <v/>
      </c>
      <c r="E1078" s="34">
        <f>Subsurface_Radargram_Data!A97</f>
        <v/>
      </c>
      <c r="F1078" s="34">
        <f>Subsurface_Radargram_Data!E97</f>
        <v/>
      </c>
      <c r="G1078" s="34">
        <f>Subsurface_Radargram_Data!A97</f>
        <v/>
      </c>
      <c r="H1078" s="34">
        <f>Subsurface_Radargram_Data!F97</f>
        <v/>
      </c>
    </row>
    <row r="1079">
      <c r="A1079" s="34">
        <f>Subsurface_Radargram_Data!A98</f>
        <v/>
      </c>
      <c r="B1079" s="34">
        <f>Subsurface_Radargram_Data!C98</f>
        <v/>
      </c>
      <c r="C1079" s="34">
        <f>Subsurface_Radargram_Data!A98</f>
        <v/>
      </c>
      <c r="D1079" s="34">
        <f>Subsurface_Radargram_Data!D98</f>
        <v/>
      </c>
      <c r="E1079" s="34">
        <f>Subsurface_Radargram_Data!A98</f>
        <v/>
      </c>
      <c r="F1079" s="34">
        <f>Subsurface_Radargram_Data!E98</f>
        <v/>
      </c>
      <c r="G1079" s="34">
        <f>Subsurface_Radargram_Data!A98</f>
        <v/>
      </c>
      <c r="H1079" s="34">
        <f>Subsurface_Radargram_Data!F98</f>
        <v/>
      </c>
    </row>
    <row r="1080">
      <c r="A1080" s="34">
        <f>Subsurface_Radargram_Data!A99</f>
        <v/>
      </c>
      <c r="B1080" s="34">
        <f>Subsurface_Radargram_Data!C99</f>
        <v/>
      </c>
      <c r="C1080" s="34">
        <f>Subsurface_Radargram_Data!A99</f>
        <v/>
      </c>
      <c r="D1080" s="34">
        <f>Subsurface_Radargram_Data!D99</f>
        <v/>
      </c>
      <c r="E1080" s="34">
        <f>Subsurface_Radargram_Data!A99</f>
        <v/>
      </c>
      <c r="F1080" s="34">
        <f>Subsurface_Radargram_Data!E99</f>
        <v/>
      </c>
      <c r="G1080" s="34">
        <f>Subsurface_Radargram_Data!A99</f>
        <v/>
      </c>
      <c r="H1080" s="34">
        <f>Subsurface_Radargram_Data!F99</f>
        <v/>
      </c>
    </row>
    <row r="1081">
      <c r="A1081" s="34">
        <f>Subsurface_Radargram_Data!A100</f>
        <v/>
      </c>
      <c r="B1081" s="34">
        <f>Subsurface_Radargram_Data!C100</f>
        <v/>
      </c>
      <c r="C1081" s="34">
        <f>Subsurface_Radargram_Data!A100</f>
        <v/>
      </c>
      <c r="D1081" s="34">
        <f>Subsurface_Radargram_Data!D100</f>
        <v/>
      </c>
      <c r="E1081" s="34">
        <f>Subsurface_Radargram_Data!A100</f>
        <v/>
      </c>
      <c r="F1081" s="34">
        <f>Subsurface_Radargram_Data!E100</f>
        <v/>
      </c>
      <c r="G1081" s="34">
        <f>Subsurface_Radargram_Data!A100</f>
        <v/>
      </c>
      <c r="H1081" s="34">
        <f>Subsurface_Radargram_Data!F100</f>
        <v/>
      </c>
    </row>
    <row r="1082">
      <c r="A1082" s="34">
        <f>Subsurface_Radargram_Data!A101</f>
        <v/>
      </c>
      <c r="B1082" s="34">
        <f>Subsurface_Radargram_Data!C101</f>
        <v/>
      </c>
      <c r="C1082" s="34">
        <f>Subsurface_Radargram_Data!A101</f>
        <v/>
      </c>
      <c r="D1082" s="34">
        <f>Subsurface_Radargram_Data!D101</f>
        <v/>
      </c>
      <c r="E1082" s="34">
        <f>Subsurface_Radargram_Data!A101</f>
        <v/>
      </c>
      <c r="F1082" s="34">
        <f>Subsurface_Radargram_Data!E101</f>
        <v/>
      </c>
      <c r="G1082" s="34">
        <f>Subsurface_Radargram_Data!A101</f>
        <v/>
      </c>
      <c r="H1082" s="34">
        <f>Subsurface_Radargram_Data!F101</f>
        <v/>
      </c>
    </row>
    <row r="1083">
      <c r="A1083" s="34">
        <f>Subsurface_Radargram_Data!A102</f>
        <v/>
      </c>
      <c r="B1083" s="34">
        <f>Subsurface_Radargram_Data!C102</f>
        <v/>
      </c>
      <c r="C1083" s="34">
        <f>Subsurface_Radargram_Data!A102</f>
        <v/>
      </c>
      <c r="D1083" s="34">
        <f>Subsurface_Radargram_Data!D102</f>
        <v/>
      </c>
      <c r="E1083" s="34">
        <f>Subsurface_Radargram_Data!A102</f>
        <v/>
      </c>
      <c r="F1083" s="34">
        <f>Subsurface_Radargram_Data!E102</f>
        <v/>
      </c>
      <c r="G1083" s="34">
        <f>Subsurface_Radargram_Data!A102</f>
        <v/>
      </c>
      <c r="H1083" s="34">
        <f>Subsurface_Radargram_Data!F102</f>
        <v/>
      </c>
    </row>
    <row r="1084">
      <c r="A1084" s="34">
        <f>Subsurface_Radargram_Data!A103</f>
        <v/>
      </c>
      <c r="B1084" s="34">
        <f>Subsurface_Radargram_Data!C103</f>
        <v/>
      </c>
      <c r="C1084" s="34">
        <f>Subsurface_Radargram_Data!A103</f>
        <v/>
      </c>
      <c r="D1084" s="34">
        <f>Subsurface_Radargram_Data!D103</f>
        <v/>
      </c>
      <c r="E1084" s="34">
        <f>Subsurface_Radargram_Data!A103</f>
        <v/>
      </c>
      <c r="F1084" s="34">
        <f>Subsurface_Radargram_Data!E103</f>
        <v/>
      </c>
      <c r="G1084" s="34">
        <f>Subsurface_Radargram_Data!A103</f>
        <v/>
      </c>
      <c r="H1084" s="34">
        <f>Subsurface_Radargram_Data!F103</f>
        <v/>
      </c>
    </row>
    <row r="1085">
      <c r="A1085" s="34">
        <f>Subsurface_Radargram_Data!A104</f>
        <v/>
      </c>
      <c r="B1085" s="34">
        <f>Subsurface_Radargram_Data!C104</f>
        <v/>
      </c>
      <c r="C1085" s="34">
        <f>Subsurface_Radargram_Data!A104</f>
        <v/>
      </c>
      <c r="D1085" s="34">
        <f>Subsurface_Radargram_Data!D104</f>
        <v/>
      </c>
      <c r="E1085" s="34">
        <f>Subsurface_Radargram_Data!A104</f>
        <v/>
      </c>
      <c r="F1085" s="34">
        <f>Subsurface_Radargram_Data!E104</f>
        <v/>
      </c>
      <c r="G1085" s="34">
        <f>Subsurface_Radargram_Data!A104</f>
        <v/>
      </c>
      <c r="H1085" s="34">
        <f>Subsurface_Radargram_Data!F104</f>
        <v/>
      </c>
    </row>
    <row r="1086">
      <c r="A1086" s="34">
        <f>Subsurface_Radargram_Data!A105</f>
        <v/>
      </c>
      <c r="B1086" s="34">
        <f>Subsurface_Radargram_Data!C105</f>
        <v/>
      </c>
      <c r="C1086" s="34">
        <f>Subsurface_Radargram_Data!A105</f>
        <v/>
      </c>
      <c r="D1086" s="34">
        <f>Subsurface_Radargram_Data!D105</f>
        <v/>
      </c>
      <c r="E1086" s="34">
        <f>Subsurface_Radargram_Data!A105</f>
        <v/>
      </c>
      <c r="F1086" s="34">
        <f>Subsurface_Radargram_Data!E105</f>
        <v/>
      </c>
      <c r="G1086" s="34">
        <f>Subsurface_Radargram_Data!A105</f>
        <v/>
      </c>
      <c r="H1086" s="34">
        <f>Subsurface_Radargram_Data!F105</f>
        <v/>
      </c>
    </row>
    <row r="1087">
      <c r="A1087" s="34">
        <f>Subsurface_Radargram_Data!A106</f>
        <v/>
      </c>
      <c r="B1087" s="34">
        <f>Subsurface_Radargram_Data!C106</f>
        <v/>
      </c>
      <c r="C1087" s="34">
        <f>Subsurface_Radargram_Data!A106</f>
        <v/>
      </c>
      <c r="D1087" s="34">
        <f>Subsurface_Radargram_Data!D106</f>
        <v/>
      </c>
      <c r="E1087" s="34">
        <f>Subsurface_Radargram_Data!A106</f>
        <v/>
      </c>
      <c r="F1087" s="34">
        <f>Subsurface_Radargram_Data!E106</f>
        <v/>
      </c>
      <c r="G1087" s="34">
        <f>Subsurface_Radargram_Data!A106</f>
        <v/>
      </c>
      <c r="H1087" s="34">
        <f>Subsurface_Radargram_Data!F106</f>
        <v/>
      </c>
    </row>
    <row r="1088">
      <c r="A1088" s="34">
        <f>Subsurface_Radargram_Data!A107</f>
        <v/>
      </c>
      <c r="B1088" s="34">
        <f>Subsurface_Radargram_Data!C107</f>
        <v/>
      </c>
      <c r="C1088" s="34">
        <f>Subsurface_Radargram_Data!A107</f>
        <v/>
      </c>
      <c r="D1088" s="34">
        <f>Subsurface_Radargram_Data!D107</f>
        <v/>
      </c>
      <c r="E1088" s="34">
        <f>Subsurface_Radargram_Data!A107</f>
        <v/>
      </c>
      <c r="F1088" s="34">
        <f>Subsurface_Radargram_Data!E107</f>
        <v/>
      </c>
      <c r="G1088" s="34">
        <f>Subsurface_Radargram_Data!A107</f>
        <v/>
      </c>
      <c r="H1088" s="34">
        <f>Subsurface_Radargram_Data!F107</f>
        <v/>
      </c>
    </row>
    <row r="1089">
      <c r="A1089" s="34">
        <f>Subsurface_Radargram_Data!A108</f>
        <v/>
      </c>
      <c r="B1089" s="34">
        <f>Subsurface_Radargram_Data!C108</f>
        <v/>
      </c>
      <c r="C1089" s="34">
        <f>Subsurface_Radargram_Data!A108</f>
        <v/>
      </c>
      <c r="D1089" s="34">
        <f>Subsurface_Radargram_Data!D108</f>
        <v/>
      </c>
      <c r="E1089" s="34">
        <f>Subsurface_Radargram_Data!A108</f>
        <v/>
      </c>
      <c r="F1089" s="34">
        <f>Subsurface_Radargram_Data!E108</f>
        <v/>
      </c>
      <c r="G1089" s="34">
        <f>Subsurface_Radargram_Data!A108</f>
        <v/>
      </c>
      <c r="H1089" s="34">
        <f>Subsurface_Radargram_Data!F108</f>
        <v/>
      </c>
    </row>
    <row r="1090">
      <c r="A1090" s="34">
        <f>Subsurface_Radargram_Data!A109</f>
        <v/>
      </c>
      <c r="B1090" s="34">
        <f>Subsurface_Radargram_Data!C109</f>
        <v/>
      </c>
      <c r="C1090" s="34">
        <f>Subsurface_Radargram_Data!A109</f>
        <v/>
      </c>
      <c r="D1090" s="34">
        <f>Subsurface_Radargram_Data!D109</f>
        <v/>
      </c>
      <c r="E1090" s="34">
        <f>Subsurface_Radargram_Data!A109</f>
        <v/>
      </c>
      <c r="F1090" s="34">
        <f>Subsurface_Radargram_Data!E109</f>
        <v/>
      </c>
      <c r="G1090" s="34">
        <f>Subsurface_Radargram_Data!A109</f>
        <v/>
      </c>
      <c r="H1090" s="34">
        <f>Subsurface_Radargram_Data!F109</f>
        <v/>
      </c>
    </row>
    <row r="1091">
      <c r="A1091" s="34">
        <f>Subsurface_Radargram_Data!A110</f>
        <v/>
      </c>
      <c r="B1091" s="34">
        <f>Subsurface_Radargram_Data!C110</f>
        <v/>
      </c>
      <c r="C1091" s="34">
        <f>Subsurface_Radargram_Data!A110</f>
        <v/>
      </c>
      <c r="D1091" s="34">
        <f>Subsurface_Radargram_Data!D110</f>
        <v/>
      </c>
      <c r="E1091" s="34">
        <f>Subsurface_Radargram_Data!A110</f>
        <v/>
      </c>
      <c r="F1091" s="34">
        <f>Subsurface_Radargram_Data!E110</f>
        <v/>
      </c>
      <c r="G1091" s="34">
        <f>Subsurface_Radargram_Data!A110</f>
        <v/>
      </c>
      <c r="H1091" s="34">
        <f>Subsurface_Radargram_Data!F110</f>
        <v/>
      </c>
    </row>
    <row r="1092">
      <c r="A1092" s="34">
        <f>Subsurface_Radargram_Data!A111</f>
        <v/>
      </c>
      <c r="B1092" s="34">
        <f>Subsurface_Radargram_Data!C111</f>
        <v/>
      </c>
      <c r="C1092" s="34">
        <f>Subsurface_Radargram_Data!A111</f>
        <v/>
      </c>
      <c r="D1092" s="34">
        <f>Subsurface_Radargram_Data!D111</f>
        <v/>
      </c>
      <c r="E1092" s="34">
        <f>Subsurface_Radargram_Data!A111</f>
        <v/>
      </c>
      <c r="F1092" s="34">
        <f>Subsurface_Radargram_Data!E111</f>
        <v/>
      </c>
      <c r="G1092" s="34">
        <f>Subsurface_Radargram_Data!A111</f>
        <v/>
      </c>
      <c r="H1092" s="34">
        <f>Subsurface_Radargram_Data!F111</f>
        <v/>
      </c>
    </row>
    <row r="1093">
      <c r="A1093" s="34">
        <f>Subsurface_Radargram_Data!A112</f>
        <v/>
      </c>
      <c r="B1093" s="34">
        <f>Subsurface_Radargram_Data!C112</f>
        <v/>
      </c>
      <c r="C1093" s="34">
        <f>Subsurface_Radargram_Data!A112</f>
        <v/>
      </c>
      <c r="D1093" s="34">
        <f>Subsurface_Radargram_Data!D112</f>
        <v/>
      </c>
      <c r="E1093" s="34">
        <f>Subsurface_Radargram_Data!A112</f>
        <v/>
      </c>
      <c r="F1093" s="34">
        <f>Subsurface_Radargram_Data!E112</f>
        <v/>
      </c>
      <c r="G1093" s="34">
        <f>Subsurface_Radargram_Data!A112</f>
        <v/>
      </c>
      <c r="H1093" s="34">
        <f>Subsurface_Radargram_Data!F112</f>
        <v/>
      </c>
    </row>
    <row r="1094">
      <c r="A1094" s="34">
        <f>Subsurface_Radargram_Data!A113</f>
        <v/>
      </c>
      <c r="B1094" s="34">
        <f>Subsurface_Radargram_Data!C113</f>
        <v/>
      </c>
      <c r="C1094" s="34">
        <f>Subsurface_Radargram_Data!A113</f>
        <v/>
      </c>
      <c r="D1094" s="34">
        <f>Subsurface_Radargram_Data!D113</f>
        <v/>
      </c>
      <c r="E1094" s="34">
        <f>Subsurface_Radargram_Data!A113</f>
        <v/>
      </c>
      <c r="F1094" s="34">
        <f>Subsurface_Radargram_Data!E113</f>
        <v/>
      </c>
      <c r="G1094" s="34">
        <f>Subsurface_Radargram_Data!A113</f>
        <v/>
      </c>
      <c r="H1094" s="34">
        <f>Subsurface_Radargram_Data!F113</f>
        <v/>
      </c>
    </row>
    <row r="1095">
      <c r="A1095" s="34">
        <f>Subsurface_Radargram_Data!A114</f>
        <v/>
      </c>
      <c r="B1095" s="34">
        <f>Subsurface_Radargram_Data!C114</f>
        <v/>
      </c>
      <c r="C1095" s="34">
        <f>Subsurface_Radargram_Data!A114</f>
        <v/>
      </c>
      <c r="D1095" s="34">
        <f>Subsurface_Radargram_Data!D114</f>
        <v/>
      </c>
      <c r="E1095" s="34">
        <f>Subsurface_Radargram_Data!A114</f>
        <v/>
      </c>
      <c r="F1095" s="34">
        <f>Subsurface_Radargram_Data!E114</f>
        <v/>
      </c>
      <c r="G1095" s="34">
        <f>Subsurface_Radargram_Data!A114</f>
        <v/>
      </c>
      <c r="H1095" s="34">
        <f>Subsurface_Radargram_Data!F114</f>
        <v/>
      </c>
    </row>
    <row r="1096">
      <c r="A1096" s="34">
        <f>Subsurface_Radargram_Data!A115</f>
        <v/>
      </c>
      <c r="B1096" s="34">
        <f>Subsurface_Radargram_Data!C115</f>
        <v/>
      </c>
      <c r="C1096" s="34">
        <f>Subsurface_Radargram_Data!A115</f>
        <v/>
      </c>
      <c r="D1096" s="34">
        <f>Subsurface_Radargram_Data!D115</f>
        <v/>
      </c>
      <c r="E1096" s="34">
        <f>Subsurface_Radargram_Data!A115</f>
        <v/>
      </c>
      <c r="F1096" s="34">
        <f>Subsurface_Radargram_Data!E115</f>
        <v/>
      </c>
      <c r="G1096" s="34">
        <f>Subsurface_Radargram_Data!A115</f>
        <v/>
      </c>
      <c r="H1096" s="34">
        <f>Subsurface_Radargram_Data!F115</f>
        <v/>
      </c>
    </row>
    <row r="1097">
      <c r="A1097" s="34">
        <f>Subsurface_Radargram_Data!A116</f>
        <v/>
      </c>
      <c r="B1097" s="34">
        <f>Subsurface_Radargram_Data!C116</f>
        <v/>
      </c>
      <c r="C1097" s="34">
        <f>Subsurface_Radargram_Data!A116</f>
        <v/>
      </c>
      <c r="D1097" s="34">
        <f>Subsurface_Radargram_Data!D116</f>
        <v/>
      </c>
      <c r="E1097" s="34">
        <f>Subsurface_Radargram_Data!A116</f>
        <v/>
      </c>
      <c r="F1097" s="34">
        <f>Subsurface_Radargram_Data!E116</f>
        <v/>
      </c>
      <c r="G1097" s="34">
        <f>Subsurface_Radargram_Data!A116</f>
        <v/>
      </c>
      <c r="H1097" s="34">
        <f>Subsurface_Radargram_Data!F116</f>
        <v/>
      </c>
    </row>
    <row r="1098">
      <c r="A1098" s="34">
        <f>Subsurface_Radargram_Data!A117</f>
        <v/>
      </c>
      <c r="B1098" s="34">
        <f>Subsurface_Radargram_Data!C117</f>
        <v/>
      </c>
      <c r="C1098" s="34">
        <f>Subsurface_Radargram_Data!A117</f>
        <v/>
      </c>
      <c r="D1098" s="34">
        <f>Subsurface_Radargram_Data!D117</f>
        <v/>
      </c>
      <c r="E1098" s="34">
        <f>Subsurface_Radargram_Data!A117</f>
        <v/>
      </c>
      <c r="F1098" s="34">
        <f>Subsurface_Radargram_Data!E117</f>
        <v/>
      </c>
      <c r="G1098" s="34">
        <f>Subsurface_Radargram_Data!A117</f>
        <v/>
      </c>
      <c r="H1098" s="34">
        <f>Subsurface_Radargram_Data!F117</f>
        <v/>
      </c>
    </row>
    <row r="1099">
      <c r="A1099" s="34">
        <f>Subsurface_Radargram_Data!A118</f>
        <v/>
      </c>
      <c r="B1099" s="34">
        <f>Subsurface_Radargram_Data!C118</f>
        <v/>
      </c>
      <c r="C1099" s="34">
        <f>Subsurface_Radargram_Data!A118</f>
        <v/>
      </c>
      <c r="D1099" s="34">
        <f>Subsurface_Radargram_Data!D118</f>
        <v/>
      </c>
      <c r="E1099" s="34">
        <f>Subsurface_Radargram_Data!A118</f>
        <v/>
      </c>
      <c r="F1099" s="34">
        <f>Subsurface_Radargram_Data!E118</f>
        <v/>
      </c>
      <c r="G1099" s="34">
        <f>Subsurface_Radargram_Data!A118</f>
        <v/>
      </c>
      <c r="H1099" s="34">
        <f>Subsurface_Radargram_Data!F118</f>
        <v/>
      </c>
    </row>
    <row r="1100">
      <c r="A1100" s="34">
        <f>Subsurface_Radargram_Data!A119</f>
        <v/>
      </c>
      <c r="B1100" s="34">
        <f>Subsurface_Radargram_Data!C119</f>
        <v/>
      </c>
      <c r="C1100" s="34">
        <f>Subsurface_Radargram_Data!A119</f>
        <v/>
      </c>
      <c r="D1100" s="34">
        <f>Subsurface_Radargram_Data!D119</f>
        <v/>
      </c>
      <c r="E1100" s="34">
        <f>Subsurface_Radargram_Data!A119</f>
        <v/>
      </c>
      <c r="F1100" s="34">
        <f>Subsurface_Radargram_Data!E119</f>
        <v/>
      </c>
      <c r="G1100" s="34">
        <f>Subsurface_Radargram_Data!A119</f>
        <v/>
      </c>
      <c r="H1100" s="34">
        <f>Subsurface_Radargram_Data!F119</f>
        <v/>
      </c>
    </row>
    <row r="1101">
      <c r="A1101" s="34">
        <f>Subsurface_Radargram_Data!A120</f>
        <v/>
      </c>
      <c r="B1101" s="34">
        <f>Subsurface_Radargram_Data!C120</f>
        <v/>
      </c>
      <c r="C1101" s="34">
        <f>Subsurface_Radargram_Data!A120</f>
        <v/>
      </c>
      <c r="D1101" s="34">
        <f>Subsurface_Radargram_Data!D120</f>
        <v/>
      </c>
      <c r="E1101" s="34">
        <f>Subsurface_Radargram_Data!A120</f>
        <v/>
      </c>
      <c r="F1101" s="34">
        <f>Subsurface_Radargram_Data!E120</f>
        <v/>
      </c>
      <c r="G1101" s="34">
        <f>Subsurface_Radargram_Data!A120</f>
        <v/>
      </c>
      <c r="H1101" s="34">
        <f>Subsurface_Radargram_Data!F120</f>
        <v/>
      </c>
    </row>
    <row r="1102">
      <c r="A1102" s="34">
        <f>Subsurface_Radargram_Data!A121</f>
        <v/>
      </c>
      <c r="B1102" s="34">
        <f>Subsurface_Radargram_Data!C121</f>
        <v/>
      </c>
      <c r="C1102" s="34">
        <f>Subsurface_Radargram_Data!A121</f>
        <v/>
      </c>
      <c r="D1102" s="34">
        <f>Subsurface_Radargram_Data!D121</f>
        <v/>
      </c>
      <c r="E1102" s="34">
        <f>Subsurface_Radargram_Data!A121</f>
        <v/>
      </c>
      <c r="F1102" s="34">
        <f>Subsurface_Radargram_Data!E121</f>
        <v/>
      </c>
      <c r="G1102" s="34">
        <f>Subsurface_Radargram_Data!A121</f>
        <v/>
      </c>
      <c r="H1102" s="34">
        <f>Subsurface_Radargram_Data!F121</f>
        <v/>
      </c>
    </row>
    <row r="1103">
      <c r="A1103" s="34">
        <f>Subsurface_Radargram_Data!A122</f>
        <v/>
      </c>
      <c r="B1103" s="34">
        <f>Subsurface_Radargram_Data!C122</f>
        <v/>
      </c>
      <c r="C1103" s="34">
        <f>Subsurface_Radargram_Data!A122</f>
        <v/>
      </c>
      <c r="D1103" s="34">
        <f>Subsurface_Radargram_Data!D122</f>
        <v/>
      </c>
      <c r="E1103" s="34">
        <f>Subsurface_Radargram_Data!A122</f>
        <v/>
      </c>
      <c r="F1103" s="34">
        <f>Subsurface_Radargram_Data!E122</f>
        <v/>
      </c>
      <c r="G1103" s="34">
        <f>Subsurface_Radargram_Data!A122</f>
        <v/>
      </c>
      <c r="H1103" s="34">
        <f>Subsurface_Radargram_Data!F122</f>
        <v/>
      </c>
    </row>
    <row r="1104">
      <c r="A1104" s="34">
        <f>Subsurface_Radargram_Data!A123</f>
        <v/>
      </c>
      <c r="B1104" s="34">
        <f>Subsurface_Radargram_Data!C123</f>
        <v/>
      </c>
      <c r="C1104" s="34">
        <f>Subsurface_Radargram_Data!A123</f>
        <v/>
      </c>
      <c r="D1104" s="34">
        <f>Subsurface_Radargram_Data!D123</f>
        <v/>
      </c>
      <c r="E1104" s="34">
        <f>Subsurface_Radargram_Data!A123</f>
        <v/>
      </c>
      <c r="F1104" s="34">
        <f>Subsurface_Radargram_Data!E123</f>
        <v/>
      </c>
      <c r="G1104" s="34">
        <f>Subsurface_Radargram_Data!A123</f>
        <v/>
      </c>
      <c r="H1104" s="34">
        <f>Subsurface_Radargram_Data!F123</f>
        <v/>
      </c>
    </row>
    <row r="1105">
      <c r="A1105" s="34">
        <f>Subsurface_Radargram_Data!A124</f>
        <v/>
      </c>
      <c r="B1105" s="34">
        <f>Subsurface_Radargram_Data!C124</f>
        <v/>
      </c>
      <c r="C1105" s="34">
        <f>Subsurface_Radargram_Data!A124</f>
        <v/>
      </c>
      <c r="D1105" s="34">
        <f>Subsurface_Radargram_Data!D124</f>
        <v/>
      </c>
      <c r="E1105" s="34">
        <f>Subsurface_Radargram_Data!A124</f>
        <v/>
      </c>
      <c r="F1105" s="34">
        <f>Subsurface_Radargram_Data!E124</f>
        <v/>
      </c>
      <c r="G1105" s="34">
        <f>Subsurface_Radargram_Data!A124</f>
        <v/>
      </c>
      <c r="H1105" s="34">
        <f>Subsurface_Radargram_Data!F124</f>
        <v/>
      </c>
    </row>
    <row r="1106">
      <c r="A1106" s="34">
        <f>Subsurface_Radargram_Data!A125</f>
        <v/>
      </c>
      <c r="B1106" s="34">
        <f>Subsurface_Radargram_Data!C125</f>
        <v/>
      </c>
      <c r="C1106" s="34">
        <f>Subsurface_Radargram_Data!A125</f>
        <v/>
      </c>
      <c r="D1106" s="34">
        <f>Subsurface_Radargram_Data!D125</f>
        <v/>
      </c>
      <c r="E1106" s="34">
        <f>Subsurface_Radargram_Data!A125</f>
        <v/>
      </c>
      <c r="F1106" s="34">
        <f>Subsurface_Radargram_Data!E125</f>
        <v/>
      </c>
      <c r="G1106" s="34">
        <f>Subsurface_Radargram_Data!A125</f>
        <v/>
      </c>
      <c r="H1106" s="34">
        <f>Subsurface_Radargram_Data!F125</f>
        <v/>
      </c>
    </row>
    <row r="1107">
      <c r="A1107" s="34">
        <f>Subsurface_Radargram_Data!A126</f>
        <v/>
      </c>
      <c r="B1107" s="34">
        <f>Subsurface_Radargram_Data!C126</f>
        <v/>
      </c>
      <c r="C1107" s="34">
        <f>Subsurface_Radargram_Data!A126</f>
        <v/>
      </c>
      <c r="D1107" s="34">
        <f>Subsurface_Radargram_Data!D126</f>
        <v/>
      </c>
      <c r="E1107" s="34">
        <f>Subsurface_Radargram_Data!A126</f>
        <v/>
      </c>
      <c r="F1107" s="34">
        <f>Subsurface_Radargram_Data!E126</f>
        <v/>
      </c>
      <c r="G1107" s="34">
        <f>Subsurface_Radargram_Data!A126</f>
        <v/>
      </c>
      <c r="H1107" s="34">
        <f>Subsurface_Radargram_Data!F126</f>
        <v/>
      </c>
    </row>
    <row r="1108">
      <c r="A1108" s="34">
        <f>Subsurface_Radargram_Data!A127</f>
        <v/>
      </c>
      <c r="B1108" s="34">
        <f>Subsurface_Radargram_Data!C127</f>
        <v/>
      </c>
      <c r="C1108" s="34">
        <f>Subsurface_Radargram_Data!A127</f>
        <v/>
      </c>
      <c r="D1108" s="34">
        <f>Subsurface_Radargram_Data!D127</f>
        <v/>
      </c>
      <c r="E1108" s="34">
        <f>Subsurface_Radargram_Data!A127</f>
        <v/>
      </c>
      <c r="F1108" s="34">
        <f>Subsurface_Radargram_Data!E127</f>
        <v/>
      </c>
      <c r="G1108" s="34">
        <f>Subsurface_Radargram_Data!A127</f>
        <v/>
      </c>
      <c r="H1108" s="34">
        <f>Subsurface_Radargram_Data!F127</f>
        <v/>
      </c>
    </row>
    <row r="1109">
      <c r="A1109" s="34">
        <f>Subsurface_Radargram_Data!A128</f>
        <v/>
      </c>
      <c r="B1109" s="34">
        <f>Subsurface_Radargram_Data!C128</f>
        <v/>
      </c>
      <c r="C1109" s="34">
        <f>Subsurface_Radargram_Data!A128</f>
        <v/>
      </c>
      <c r="D1109" s="34">
        <f>Subsurface_Radargram_Data!D128</f>
        <v/>
      </c>
      <c r="E1109" s="34">
        <f>Subsurface_Radargram_Data!A128</f>
        <v/>
      </c>
      <c r="F1109" s="34">
        <f>Subsurface_Radargram_Data!E128</f>
        <v/>
      </c>
      <c r="G1109" s="34">
        <f>Subsurface_Radargram_Data!A128</f>
        <v/>
      </c>
      <c r="H1109" s="34">
        <f>Subsurface_Radargram_Data!F128</f>
        <v/>
      </c>
    </row>
    <row r="1110">
      <c r="A1110" s="34">
        <f>Subsurface_Radargram_Data!A129</f>
        <v/>
      </c>
      <c r="B1110" s="34">
        <f>Subsurface_Radargram_Data!C129</f>
        <v/>
      </c>
      <c r="C1110" s="34">
        <f>Subsurface_Radargram_Data!A129</f>
        <v/>
      </c>
      <c r="D1110" s="34">
        <f>Subsurface_Radargram_Data!D129</f>
        <v/>
      </c>
      <c r="E1110" s="34">
        <f>Subsurface_Radargram_Data!A129</f>
        <v/>
      </c>
      <c r="F1110" s="34">
        <f>Subsurface_Radargram_Data!E129</f>
        <v/>
      </c>
      <c r="G1110" s="34">
        <f>Subsurface_Radargram_Data!A129</f>
        <v/>
      </c>
      <c r="H1110" s="34">
        <f>Subsurface_Radargram_Data!F129</f>
        <v/>
      </c>
    </row>
    <row r="1111">
      <c r="A1111" s="34">
        <f>Subsurface_Radargram_Data!A130</f>
        <v/>
      </c>
      <c r="B1111" s="34">
        <f>Subsurface_Radargram_Data!C130</f>
        <v/>
      </c>
      <c r="C1111" s="34">
        <f>Subsurface_Radargram_Data!A130</f>
        <v/>
      </c>
      <c r="D1111" s="34">
        <f>Subsurface_Radargram_Data!D130</f>
        <v/>
      </c>
      <c r="E1111" s="34">
        <f>Subsurface_Radargram_Data!A130</f>
        <v/>
      </c>
      <c r="F1111" s="34">
        <f>Subsurface_Radargram_Data!E130</f>
        <v/>
      </c>
      <c r="G1111" s="34">
        <f>Subsurface_Radargram_Data!A130</f>
        <v/>
      </c>
      <c r="H1111" s="34">
        <f>Subsurface_Radargram_Data!F130</f>
        <v/>
      </c>
    </row>
    <row r="1112">
      <c r="A1112" s="34">
        <f>Subsurface_Radargram_Data!A131</f>
        <v/>
      </c>
      <c r="B1112" s="34">
        <f>Subsurface_Radargram_Data!C131</f>
        <v/>
      </c>
      <c r="C1112" s="34">
        <f>Subsurface_Radargram_Data!A131</f>
        <v/>
      </c>
      <c r="D1112" s="34">
        <f>Subsurface_Radargram_Data!D131</f>
        <v/>
      </c>
      <c r="E1112" s="34">
        <f>Subsurface_Radargram_Data!A131</f>
        <v/>
      </c>
      <c r="F1112" s="34">
        <f>Subsurface_Radargram_Data!E131</f>
        <v/>
      </c>
      <c r="G1112" s="34">
        <f>Subsurface_Radargram_Data!A131</f>
        <v/>
      </c>
      <c r="H1112" s="34">
        <f>Subsurface_Radargram_Data!F131</f>
        <v/>
      </c>
    </row>
    <row r="1113">
      <c r="A1113" s="34">
        <f>Subsurface_Radargram_Data!A132</f>
        <v/>
      </c>
      <c r="B1113" s="34">
        <f>Subsurface_Radargram_Data!C132</f>
        <v/>
      </c>
      <c r="C1113" s="34">
        <f>Subsurface_Radargram_Data!A132</f>
        <v/>
      </c>
      <c r="D1113" s="34">
        <f>Subsurface_Radargram_Data!D132</f>
        <v/>
      </c>
      <c r="E1113" s="34">
        <f>Subsurface_Radargram_Data!A132</f>
        <v/>
      </c>
      <c r="F1113" s="34">
        <f>Subsurface_Radargram_Data!E132</f>
        <v/>
      </c>
      <c r="G1113" s="34">
        <f>Subsurface_Radargram_Data!A132</f>
        <v/>
      </c>
      <c r="H1113" s="34">
        <f>Subsurface_Radargram_Data!F132</f>
        <v/>
      </c>
    </row>
    <row r="1114">
      <c r="A1114" s="34">
        <f>Subsurface_Radargram_Data!A133</f>
        <v/>
      </c>
      <c r="B1114" s="34">
        <f>Subsurface_Radargram_Data!C133</f>
        <v/>
      </c>
      <c r="C1114" s="34">
        <f>Subsurface_Radargram_Data!A133</f>
        <v/>
      </c>
      <c r="D1114" s="34">
        <f>Subsurface_Radargram_Data!D133</f>
        <v/>
      </c>
      <c r="E1114" s="34">
        <f>Subsurface_Radargram_Data!A133</f>
        <v/>
      </c>
      <c r="F1114" s="34">
        <f>Subsurface_Radargram_Data!E133</f>
        <v/>
      </c>
      <c r="G1114" s="34">
        <f>Subsurface_Radargram_Data!A133</f>
        <v/>
      </c>
      <c r="H1114" s="34">
        <f>Subsurface_Radargram_Data!F133</f>
        <v/>
      </c>
    </row>
    <row r="1115">
      <c r="A1115" s="34">
        <f>Subsurface_Radargram_Data!A134</f>
        <v/>
      </c>
      <c r="B1115" s="34">
        <f>Subsurface_Radargram_Data!C134</f>
        <v/>
      </c>
      <c r="C1115" s="34">
        <f>Subsurface_Radargram_Data!A134</f>
        <v/>
      </c>
      <c r="D1115" s="34">
        <f>Subsurface_Radargram_Data!D134</f>
        <v/>
      </c>
      <c r="E1115" s="34">
        <f>Subsurface_Radargram_Data!A134</f>
        <v/>
      </c>
      <c r="F1115" s="34">
        <f>Subsurface_Radargram_Data!E134</f>
        <v/>
      </c>
      <c r="G1115" s="34">
        <f>Subsurface_Radargram_Data!A134</f>
        <v/>
      </c>
      <c r="H1115" s="34">
        <f>Subsurface_Radargram_Data!F134</f>
        <v/>
      </c>
    </row>
    <row r="1116">
      <c r="A1116" s="34">
        <f>Subsurface_Radargram_Data!A135</f>
        <v/>
      </c>
      <c r="B1116" s="34">
        <f>Subsurface_Radargram_Data!C135</f>
        <v/>
      </c>
      <c r="C1116" s="34">
        <f>Subsurface_Radargram_Data!A135</f>
        <v/>
      </c>
      <c r="D1116" s="34">
        <f>Subsurface_Radargram_Data!D135</f>
        <v/>
      </c>
      <c r="E1116" s="34">
        <f>Subsurface_Radargram_Data!A135</f>
        <v/>
      </c>
      <c r="F1116" s="34">
        <f>Subsurface_Radargram_Data!E135</f>
        <v/>
      </c>
      <c r="G1116" s="34">
        <f>Subsurface_Radargram_Data!A135</f>
        <v/>
      </c>
      <c r="H1116" s="34">
        <f>Subsurface_Radargram_Data!F135</f>
        <v/>
      </c>
    </row>
    <row r="1117">
      <c r="A1117" s="34">
        <f>Subsurface_Radargram_Data!A136</f>
        <v/>
      </c>
      <c r="B1117" s="34">
        <f>Subsurface_Radargram_Data!C136</f>
        <v/>
      </c>
      <c r="C1117" s="34">
        <f>Subsurface_Radargram_Data!A136</f>
        <v/>
      </c>
      <c r="D1117" s="34">
        <f>Subsurface_Radargram_Data!D136</f>
        <v/>
      </c>
      <c r="E1117" s="34">
        <f>Subsurface_Radargram_Data!A136</f>
        <v/>
      </c>
      <c r="F1117" s="34">
        <f>Subsurface_Radargram_Data!E136</f>
        <v/>
      </c>
      <c r="G1117" s="34">
        <f>Subsurface_Radargram_Data!A136</f>
        <v/>
      </c>
      <c r="H1117" s="34">
        <f>Subsurface_Radargram_Data!F136</f>
        <v/>
      </c>
    </row>
    <row r="1118">
      <c r="A1118" s="34">
        <f>Subsurface_Radargram_Data!A137</f>
        <v/>
      </c>
      <c r="B1118" s="34">
        <f>Subsurface_Radargram_Data!C137</f>
        <v/>
      </c>
      <c r="C1118" s="34">
        <f>Subsurface_Radargram_Data!A137</f>
        <v/>
      </c>
      <c r="D1118" s="34">
        <f>Subsurface_Radargram_Data!D137</f>
        <v/>
      </c>
      <c r="E1118" s="34">
        <f>Subsurface_Radargram_Data!A137</f>
        <v/>
      </c>
      <c r="F1118" s="34">
        <f>Subsurface_Radargram_Data!E137</f>
        <v/>
      </c>
      <c r="G1118" s="34">
        <f>Subsurface_Radargram_Data!A137</f>
        <v/>
      </c>
      <c r="H1118" s="34">
        <f>Subsurface_Radargram_Data!F137</f>
        <v/>
      </c>
    </row>
    <row r="1119">
      <c r="A1119" s="34">
        <f>Subsurface_Radargram_Data!A138</f>
        <v/>
      </c>
      <c r="B1119" s="34">
        <f>Subsurface_Radargram_Data!C138</f>
        <v/>
      </c>
      <c r="C1119" s="34">
        <f>Subsurface_Radargram_Data!A138</f>
        <v/>
      </c>
      <c r="D1119" s="34">
        <f>Subsurface_Radargram_Data!D138</f>
        <v/>
      </c>
      <c r="E1119" s="34">
        <f>Subsurface_Radargram_Data!A138</f>
        <v/>
      </c>
      <c r="F1119" s="34">
        <f>Subsurface_Radargram_Data!E138</f>
        <v/>
      </c>
      <c r="G1119" s="34">
        <f>Subsurface_Radargram_Data!A138</f>
        <v/>
      </c>
      <c r="H1119" s="34">
        <f>Subsurface_Radargram_Data!F138</f>
        <v/>
      </c>
    </row>
    <row r="1120">
      <c r="A1120" s="34">
        <f>Subsurface_Radargram_Data!A139</f>
        <v/>
      </c>
      <c r="B1120" s="34">
        <f>Subsurface_Radargram_Data!C139</f>
        <v/>
      </c>
      <c r="C1120" s="34">
        <f>Subsurface_Radargram_Data!A139</f>
        <v/>
      </c>
      <c r="D1120" s="34">
        <f>Subsurface_Radargram_Data!D139</f>
        <v/>
      </c>
      <c r="E1120" s="34">
        <f>Subsurface_Radargram_Data!A139</f>
        <v/>
      </c>
      <c r="F1120" s="34">
        <f>Subsurface_Radargram_Data!E139</f>
        <v/>
      </c>
      <c r="G1120" s="34">
        <f>Subsurface_Radargram_Data!A139</f>
        <v/>
      </c>
      <c r="H1120" s="34">
        <f>Subsurface_Radargram_Data!F139</f>
        <v/>
      </c>
    </row>
    <row r="1121">
      <c r="A1121" s="34">
        <f>Subsurface_Radargram_Data!A140</f>
        <v/>
      </c>
      <c r="B1121" s="34">
        <f>Subsurface_Radargram_Data!C140</f>
        <v/>
      </c>
      <c r="C1121" s="34">
        <f>Subsurface_Radargram_Data!A140</f>
        <v/>
      </c>
      <c r="D1121" s="34">
        <f>Subsurface_Radargram_Data!D140</f>
        <v/>
      </c>
      <c r="E1121" s="34">
        <f>Subsurface_Radargram_Data!A140</f>
        <v/>
      </c>
      <c r="F1121" s="34">
        <f>Subsurface_Radargram_Data!E140</f>
        <v/>
      </c>
      <c r="G1121" s="34">
        <f>Subsurface_Radargram_Data!A140</f>
        <v/>
      </c>
      <c r="H1121" s="34">
        <f>Subsurface_Radargram_Data!F140</f>
        <v/>
      </c>
    </row>
    <row r="1122">
      <c r="A1122" s="34">
        <f>Subsurface_Radargram_Data!A141</f>
        <v/>
      </c>
      <c r="B1122" s="34">
        <f>Subsurface_Radargram_Data!C141</f>
        <v/>
      </c>
      <c r="C1122" s="34">
        <f>Subsurface_Radargram_Data!A141</f>
        <v/>
      </c>
      <c r="D1122" s="34">
        <f>Subsurface_Radargram_Data!D141</f>
        <v/>
      </c>
      <c r="E1122" s="34">
        <f>Subsurface_Radargram_Data!A141</f>
        <v/>
      </c>
      <c r="F1122" s="34">
        <f>Subsurface_Radargram_Data!E141</f>
        <v/>
      </c>
      <c r="G1122" s="34">
        <f>Subsurface_Radargram_Data!A141</f>
        <v/>
      </c>
      <c r="H1122" s="34">
        <f>Subsurface_Radargram_Data!F141</f>
        <v/>
      </c>
    </row>
    <row r="1123">
      <c r="A1123" s="34">
        <f>Subsurface_Radargram_Data!A142</f>
        <v/>
      </c>
      <c r="B1123" s="34">
        <f>Subsurface_Radargram_Data!C142</f>
        <v/>
      </c>
      <c r="C1123" s="34">
        <f>Subsurface_Radargram_Data!A142</f>
        <v/>
      </c>
      <c r="D1123" s="34">
        <f>Subsurface_Radargram_Data!D142</f>
        <v/>
      </c>
      <c r="E1123" s="34">
        <f>Subsurface_Radargram_Data!A142</f>
        <v/>
      </c>
      <c r="F1123" s="34">
        <f>Subsurface_Radargram_Data!E142</f>
        <v/>
      </c>
      <c r="G1123" s="34">
        <f>Subsurface_Radargram_Data!A142</f>
        <v/>
      </c>
      <c r="H1123" s="34">
        <f>Subsurface_Radargram_Data!F142</f>
        <v/>
      </c>
    </row>
    <row r="1124">
      <c r="A1124" s="34">
        <f>Subsurface_Radargram_Data!A143</f>
        <v/>
      </c>
      <c r="B1124" s="34">
        <f>Subsurface_Radargram_Data!C143</f>
        <v/>
      </c>
      <c r="C1124" s="34">
        <f>Subsurface_Radargram_Data!A143</f>
        <v/>
      </c>
      <c r="D1124" s="34">
        <f>Subsurface_Radargram_Data!D143</f>
        <v/>
      </c>
      <c r="E1124" s="34">
        <f>Subsurface_Radargram_Data!A143</f>
        <v/>
      </c>
      <c r="F1124" s="34">
        <f>Subsurface_Radargram_Data!E143</f>
        <v/>
      </c>
      <c r="G1124" s="34">
        <f>Subsurface_Radargram_Data!A143</f>
        <v/>
      </c>
      <c r="H1124" s="34">
        <f>Subsurface_Radargram_Data!F143</f>
        <v/>
      </c>
    </row>
    <row r="1125">
      <c r="A1125" s="34">
        <f>Subsurface_Radargram_Data!A144</f>
        <v/>
      </c>
      <c r="B1125" s="34">
        <f>Subsurface_Radargram_Data!C144</f>
        <v/>
      </c>
      <c r="C1125" s="34">
        <f>Subsurface_Radargram_Data!A144</f>
        <v/>
      </c>
      <c r="D1125" s="34">
        <f>Subsurface_Radargram_Data!D144</f>
        <v/>
      </c>
      <c r="E1125" s="34">
        <f>Subsurface_Radargram_Data!A144</f>
        <v/>
      </c>
      <c r="F1125" s="34">
        <f>Subsurface_Radargram_Data!E144</f>
        <v/>
      </c>
      <c r="G1125" s="34">
        <f>Subsurface_Radargram_Data!A144</f>
        <v/>
      </c>
      <c r="H1125" s="34">
        <f>Subsurface_Radargram_Data!F144</f>
        <v/>
      </c>
    </row>
    <row r="1126">
      <c r="A1126" s="34">
        <f>Subsurface_Radargram_Data!A145</f>
        <v/>
      </c>
      <c r="B1126" s="34">
        <f>Subsurface_Radargram_Data!C145</f>
        <v/>
      </c>
      <c r="C1126" s="34">
        <f>Subsurface_Radargram_Data!A145</f>
        <v/>
      </c>
      <c r="D1126" s="34">
        <f>Subsurface_Radargram_Data!D145</f>
        <v/>
      </c>
      <c r="E1126" s="34">
        <f>Subsurface_Radargram_Data!A145</f>
        <v/>
      </c>
      <c r="F1126" s="34">
        <f>Subsurface_Radargram_Data!E145</f>
        <v/>
      </c>
      <c r="G1126" s="34">
        <f>Subsurface_Radargram_Data!A145</f>
        <v/>
      </c>
      <c r="H1126" s="34">
        <f>Subsurface_Radargram_Data!F145</f>
        <v/>
      </c>
    </row>
    <row r="1127">
      <c r="A1127" s="34">
        <f>Subsurface_Radargram_Data!A146</f>
        <v/>
      </c>
      <c r="B1127" s="34">
        <f>Subsurface_Radargram_Data!C146</f>
        <v/>
      </c>
      <c r="C1127" s="34">
        <f>Subsurface_Radargram_Data!A146</f>
        <v/>
      </c>
      <c r="D1127" s="34">
        <f>Subsurface_Radargram_Data!D146</f>
        <v/>
      </c>
      <c r="E1127" s="34">
        <f>Subsurface_Radargram_Data!A146</f>
        <v/>
      </c>
      <c r="F1127" s="34">
        <f>Subsurface_Radargram_Data!E146</f>
        <v/>
      </c>
      <c r="G1127" s="34">
        <f>Subsurface_Radargram_Data!A146</f>
        <v/>
      </c>
      <c r="H1127" s="34">
        <f>Subsurface_Radargram_Data!F146</f>
        <v/>
      </c>
    </row>
    <row r="1128">
      <c r="A1128" s="34">
        <f>Subsurface_Radargram_Data!A147</f>
        <v/>
      </c>
      <c r="B1128" s="34">
        <f>Subsurface_Radargram_Data!C147</f>
        <v/>
      </c>
      <c r="C1128" s="34">
        <f>Subsurface_Radargram_Data!A147</f>
        <v/>
      </c>
      <c r="D1128" s="34">
        <f>Subsurface_Radargram_Data!D147</f>
        <v/>
      </c>
      <c r="E1128" s="34">
        <f>Subsurface_Radargram_Data!A147</f>
        <v/>
      </c>
      <c r="F1128" s="34">
        <f>Subsurface_Radargram_Data!E147</f>
        <v/>
      </c>
      <c r="G1128" s="34">
        <f>Subsurface_Radargram_Data!A147</f>
        <v/>
      </c>
      <c r="H1128" s="34">
        <f>Subsurface_Radargram_Data!F147</f>
        <v/>
      </c>
    </row>
    <row r="1129">
      <c r="A1129" s="34">
        <f>Subsurface_Radargram_Data!A148</f>
        <v/>
      </c>
      <c r="B1129" s="34">
        <f>Subsurface_Radargram_Data!C148</f>
        <v/>
      </c>
      <c r="C1129" s="34">
        <f>Subsurface_Radargram_Data!A148</f>
        <v/>
      </c>
      <c r="D1129" s="34">
        <f>Subsurface_Radargram_Data!D148</f>
        <v/>
      </c>
      <c r="E1129" s="34">
        <f>Subsurface_Radargram_Data!A148</f>
        <v/>
      </c>
      <c r="F1129" s="34">
        <f>Subsurface_Radargram_Data!E148</f>
        <v/>
      </c>
      <c r="G1129" s="34">
        <f>Subsurface_Radargram_Data!A148</f>
        <v/>
      </c>
      <c r="H1129" s="34">
        <f>Subsurface_Radargram_Data!F148</f>
        <v/>
      </c>
    </row>
    <row r="1130">
      <c r="A1130" s="34">
        <f>Subsurface_Radargram_Data!A149</f>
        <v/>
      </c>
      <c r="B1130" s="34">
        <f>Subsurface_Radargram_Data!C149</f>
        <v/>
      </c>
      <c r="C1130" s="34">
        <f>Subsurface_Radargram_Data!A149</f>
        <v/>
      </c>
      <c r="D1130" s="34">
        <f>Subsurface_Radargram_Data!D149</f>
        <v/>
      </c>
      <c r="E1130" s="34">
        <f>Subsurface_Radargram_Data!A149</f>
        <v/>
      </c>
      <c r="F1130" s="34">
        <f>Subsurface_Radargram_Data!E149</f>
        <v/>
      </c>
      <c r="G1130" s="34">
        <f>Subsurface_Radargram_Data!A149</f>
        <v/>
      </c>
      <c r="H1130" s="34">
        <f>Subsurface_Radargram_Data!F149</f>
        <v/>
      </c>
    </row>
    <row r="1131">
      <c r="A1131" s="34">
        <f>Subsurface_Radargram_Data!A150</f>
        <v/>
      </c>
      <c r="B1131" s="34">
        <f>Subsurface_Radargram_Data!C150</f>
        <v/>
      </c>
      <c r="C1131" s="34">
        <f>Subsurface_Radargram_Data!A150</f>
        <v/>
      </c>
      <c r="D1131" s="34">
        <f>Subsurface_Radargram_Data!D150</f>
        <v/>
      </c>
      <c r="E1131" s="34">
        <f>Subsurface_Radargram_Data!A150</f>
        <v/>
      </c>
      <c r="F1131" s="34">
        <f>Subsurface_Radargram_Data!E150</f>
        <v/>
      </c>
      <c r="G1131" s="34">
        <f>Subsurface_Radargram_Data!A150</f>
        <v/>
      </c>
      <c r="H1131" s="34">
        <f>Subsurface_Radargram_Data!F150</f>
        <v/>
      </c>
    </row>
    <row r="1132">
      <c r="A1132" s="34">
        <f>Subsurface_Radargram_Data!A151</f>
        <v/>
      </c>
      <c r="B1132" s="34">
        <f>Subsurface_Radargram_Data!C151</f>
        <v/>
      </c>
      <c r="C1132" s="34">
        <f>Subsurface_Radargram_Data!A151</f>
        <v/>
      </c>
      <c r="D1132" s="34">
        <f>Subsurface_Radargram_Data!D151</f>
        <v/>
      </c>
      <c r="E1132" s="34">
        <f>Subsurface_Radargram_Data!A151</f>
        <v/>
      </c>
      <c r="F1132" s="34">
        <f>Subsurface_Radargram_Data!E151</f>
        <v/>
      </c>
      <c r="G1132" s="34">
        <f>Subsurface_Radargram_Data!A151</f>
        <v/>
      </c>
      <c r="H1132" s="34">
        <f>Subsurface_Radargram_Data!F151</f>
        <v/>
      </c>
    </row>
    <row r="1133">
      <c r="A1133" s="34">
        <f>Subsurface_Radargram_Data!A152</f>
        <v/>
      </c>
      <c r="B1133" s="34">
        <f>Subsurface_Radargram_Data!C152</f>
        <v/>
      </c>
      <c r="C1133" s="34">
        <f>Subsurface_Radargram_Data!A152</f>
        <v/>
      </c>
      <c r="D1133" s="34">
        <f>Subsurface_Radargram_Data!D152</f>
        <v/>
      </c>
      <c r="E1133" s="34">
        <f>Subsurface_Radargram_Data!A152</f>
        <v/>
      </c>
      <c r="F1133" s="34">
        <f>Subsurface_Radargram_Data!E152</f>
        <v/>
      </c>
      <c r="G1133" s="34">
        <f>Subsurface_Radargram_Data!A152</f>
        <v/>
      </c>
      <c r="H1133" s="34">
        <f>Subsurface_Radargram_Data!F152</f>
        <v/>
      </c>
    </row>
    <row r="1134">
      <c r="A1134" s="34">
        <f>Subsurface_Radargram_Data!A153</f>
        <v/>
      </c>
      <c r="B1134" s="34">
        <f>Subsurface_Radargram_Data!C153</f>
        <v/>
      </c>
      <c r="C1134" s="34">
        <f>Subsurface_Radargram_Data!A153</f>
        <v/>
      </c>
      <c r="D1134" s="34">
        <f>Subsurface_Radargram_Data!D153</f>
        <v/>
      </c>
      <c r="E1134" s="34">
        <f>Subsurface_Radargram_Data!A153</f>
        <v/>
      </c>
      <c r="F1134" s="34">
        <f>Subsurface_Radargram_Data!E153</f>
        <v/>
      </c>
      <c r="G1134" s="34">
        <f>Subsurface_Radargram_Data!A153</f>
        <v/>
      </c>
      <c r="H1134" s="34">
        <f>Subsurface_Radargram_Data!F153</f>
        <v/>
      </c>
    </row>
    <row r="1135">
      <c r="A1135" s="34">
        <f>Subsurface_Radargram_Data!A154</f>
        <v/>
      </c>
      <c r="B1135" s="34">
        <f>Subsurface_Radargram_Data!C154</f>
        <v/>
      </c>
      <c r="C1135" s="34">
        <f>Subsurface_Radargram_Data!A154</f>
        <v/>
      </c>
      <c r="D1135" s="34">
        <f>Subsurface_Radargram_Data!D154</f>
        <v/>
      </c>
      <c r="E1135" s="34">
        <f>Subsurface_Radargram_Data!A154</f>
        <v/>
      </c>
      <c r="F1135" s="34">
        <f>Subsurface_Radargram_Data!E154</f>
        <v/>
      </c>
      <c r="G1135" s="34">
        <f>Subsurface_Radargram_Data!A154</f>
        <v/>
      </c>
      <c r="H1135" s="34">
        <f>Subsurface_Radargram_Data!F154</f>
        <v/>
      </c>
    </row>
    <row r="1136">
      <c r="A1136" s="34">
        <f>Subsurface_Radargram_Data!A155</f>
        <v/>
      </c>
      <c r="B1136" s="34">
        <f>Subsurface_Radargram_Data!C155</f>
        <v/>
      </c>
      <c r="C1136" s="34">
        <f>Subsurface_Radargram_Data!A155</f>
        <v/>
      </c>
      <c r="D1136" s="34">
        <f>Subsurface_Radargram_Data!D155</f>
        <v/>
      </c>
      <c r="E1136" s="34">
        <f>Subsurface_Radargram_Data!A155</f>
        <v/>
      </c>
      <c r="F1136" s="34">
        <f>Subsurface_Radargram_Data!E155</f>
        <v/>
      </c>
      <c r="G1136" s="34">
        <f>Subsurface_Radargram_Data!A155</f>
        <v/>
      </c>
      <c r="H1136" s="34">
        <f>Subsurface_Radargram_Data!F155</f>
        <v/>
      </c>
    </row>
    <row r="1137">
      <c r="A1137" s="34">
        <f>Subsurface_Radargram_Data!A156</f>
        <v/>
      </c>
      <c r="B1137" s="34">
        <f>Subsurface_Radargram_Data!C156</f>
        <v/>
      </c>
      <c r="C1137" s="34">
        <f>Subsurface_Radargram_Data!A156</f>
        <v/>
      </c>
      <c r="D1137" s="34">
        <f>Subsurface_Radargram_Data!D156</f>
        <v/>
      </c>
      <c r="E1137" s="34">
        <f>Subsurface_Radargram_Data!A156</f>
        <v/>
      </c>
      <c r="F1137" s="34">
        <f>Subsurface_Radargram_Data!E156</f>
        <v/>
      </c>
      <c r="G1137" s="34">
        <f>Subsurface_Radargram_Data!A156</f>
        <v/>
      </c>
      <c r="H1137" s="34">
        <f>Subsurface_Radargram_Data!F156</f>
        <v/>
      </c>
    </row>
    <row r="1138">
      <c r="A1138" s="34">
        <f>Subsurface_Radargram_Data!A157</f>
        <v/>
      </c>
      <c r="B1138" s="34">
        <f>Subsurface_Radargram_Data!C157</f>
        <v/>
      </c>
      <c r="C1138" s="34">
        <f>Subsurface_Radargram_Data!A157</f>
        <v/>
      </c>
      <c r="D1138" s="34">
        <f>Subsurface_Radargram_Data!D157</f>
        <v/>
      </c>
      <c r="E1138" s="34">
        <f>Subsurface_Radargram_Data!A157</f>
        <v/>
      </c>
      <c r="F1138" s="34">
        <f>Subsurface_Radargram_Data!E157</f>
        <v/>
      </c>
      <c r="G1138" s="34">
        <f>Subsurface_Radargram_Data!A157</f>
        <v/>
      </c>
      <c r="H1138" s="34">
        <f>Subsurface_Radargram_Data!F157</f>
        <v/>
      </c>
    </row>
    <row r="1139">
      <c r="A1139" s="34">
        <f>Subsurface_Radargram_Data!A158</f>
        <v/>
      </c>
      <c r="B1139" s="34">
        <f>Subsurface_Radargram_Data!C158</f>
        <v/>
      </c>
      <c r="C1139" s="34">
        <f>Subsurface_Radargram_Data!A158</f>
        <v/>
      </c>
      <c r="D1139" s="34">
        <f>Subsurface_Radargram_Data!D158</f>
        <v/>
      </c>
      <c r="E1139" s="34">
        <f>Subsurface_Radargram_Data!A158</f>
        <v/>
      </c>
      <c r="F1139" s="34">
        <f>Subsurface_Radargram_Data!E158</f>
        <v/>
      </c>
      <c r="G1139" s="34">
        <f>Subsurface_Radargram_Data!A158</f>
        <v/>
      </c>
      <c r="H1139" s="34">
        <f>Subsurface_Radargram_Data!F158</f>
        <v/>
      </c>
    </row>
    <row r="1140">
      <c r="A1140" s="34">
        <f>Subsurface_Radargram_Data!A159</f>
        <v/>
      </c>
      <c r="B1140" s="34">
        <f>Subsurface_Radargram_Data!C159</f>
        <v/>
      </c>
      <c r="C1140" s="34">
        <f>Subsurface_Radargram_Data!A159</f>
        <v/>
      </c>
      <c r="D1140" s="34">
        <f>Subsurface_Radargram_Data!D159</f>
        <v/>
      </c>
      <c r="E1140" s="34">
        <f>Subsurface_Radargram_Data!A159</f>
        <v/>
      </c>
      <c r="F1140" s="34">
        <f>Subsurface_Radargram_Data!E159</f>
        <v/>
      </c>
      <c r="G1140" s="34">
        <f>Subsurface_Radargram_Data!A159</f>
        <v/>
      </c>
      <c r="H1140" s="34">
        <f>Subsurface_Radargram_Data!F159</f>
        <v/>
      </c>
    </row>
    <row r="1141">
      <c r="A1141" s="34">
        <f>Subsurface_Radargram_Data!A160</f>
        <v/>
      </c>
      <c r="B1141" s="34">
        <f>Subsurface_Radargram_Data!C160</f>
        <v/>
      </c>
      <c r="C1141" s="34">
        <f>Subsurface_Radargram_Data!A160</f>
        <v/>
      </c>
      <c r="D1141" s="34">
        <f>Subsurface_Radargram_Data!D160</f>
        <v/>
      </c>
      <c r="E1141" s="34">
        <f>Subsurface_Radargram_Data!A160</f>
        <v/>
      </c>
      <c r="F1141" s="34">
        <f>Subsurface_Radargram_Data!E160</f>
        <v/>
      </c>
      <c r="G1141" s="34">
        <f>Subsurface_Radargram_Data!A160</f>
        <v/>
      </c>
      <c r="H1141" s="34">
        <f>Subsurface_Radargram_Data!F160</f>
        <v/>
      </c>
    </row>
    <row r="1142">
      <c r="A1142" s="34">
        <f>Subsurface_Radargram_Data!A161</f>
        <v/>
      </c>
      <c r="B1142" s="34">
        <f>Subsurface_Radargram_Data!C161</f>
        <v/>
      </c>
      <c r="C1142" s="34">
        <f>Subsurface_Radargram_Data!A161</f>
        <v/>
      </c>
      <c r="D1142" s="34">
        <f>Subsurface_Radargram_Data!D161</f>
        <v/>
      </c>
      <c r="E1142" s="34">
        <f>Subsurface_Radargram_Data!A161</f>
        <v/>
      </c>
      <c r="F1142" s="34">
        <f>Subsurface_Radargram_Data!E161</f>
        <v/>
      </c>
      <c r="G1142" s="34">
        <f>Subsurface_Radargram_Data!A161</f>
        <v/>
      </c>
      <c r="H1142" s="34">
        <f>Subsurface_Radargram_Data!F161</f>
        <v/>
      </c>
    </row>
    <row r="1143">
      <c r="A1143" s="34">
        <f>Subsurface_Radargram_Data!A162</f>
        <v/>
      </c>
      <c r="B1143" s="34">
        <f>Subsurface_Radargram_Data!C162</f>
        <v/>
      </c>
      <c r="C1143" s="34">
        <f>Subsurface_Radargram_Data!A162</f>
        <v/>
      </c>
      <c r="D1143" s="34">
        <f>Subsurface_Radargram_Data!D162</f>
        <v/>
      </c>
      <c r="E1143" s="34">
        <f>Subsurface_Radargram_Data!A162</f>
        <v/>
      </c>
      <c r="F1143" s="34">
        <f>Subsurface_Radargram_Data!E162</f>
        <v/>
      </c>
      <c r="G1143" s="34">
        <f>Subsurface_Radargram_Data!A162</f>
        <v/>
      </c>
      <c r="H1143" s="34">
        <f>Subsurface_Radargram_Data!F162</f>
        <v/>
      </c>
    </row>
    <row r="1144">
      <c r="A1144" s="34">
        <f>Subsurface_Radargram_Data!A163</f>
        <v/>
      </c>
      <c r="B1144" s="34">
        <f>Subsurface_Radargram_Data!C163</f>
        <v/>
      </c>
      <c r="C1144" s="34">
        <f>Subsurface_Radargram_Data!A163</f>
        <v/>
      </c>
      <c r="D1144" s="34">
        <f>Subsurface_Radargram_Data!D163</f>
        <v/>
      </c>
      <c r="E1144" s="34">
        <f>Subsurface_Radargram_Data!A163</f>
        <v/>
      </c>
      <c r="F1144" s="34">
        <f>Subsurface_Radargram_Data!E163</f>
        <v/>
      </c>
      <c r="G1144" s="34">
        <f>Subsurface_Radargram_Data!A163</f>
        <v/>
      </c>
      <c r="H1144" s="34">
        <f>Subsurface_Radargram_Data!F163</f>
        <v/>
      </c>
    </row>
    <row r="1145">
      <c r="A1145" s="34">
        <f>Subsurface_Radargram_Data!A164</f>
        <v/>
      </c>
      <c r="B1145" s="34">
        <f>Subsurface_Radargram_Data!C164</f>
        <v/>
      </c>
      <c r="C1145" s="34">
        <f>Subsurface_Radargram_Data!A164</f>
        <v/>
      </c>
      <c r="D1145" s="34">
        <f>Subsurface_Radargram_Data!D164</f>
        <v/>
      </c>
      <c r="E1145" s="34">
        <f>Subsurface_Radargram_Data!A164</f>
        <v/>
      </c>
      <c r="F1145" s="34">
        <f>Subsurface_Radargram_Data!E164</f>
        <v/>
      </c>
      <c r="G1145" s="34">
        <f>Subsurface_Radargram_Data!A164</f>
        <v/>
      </c>
      <c r="H1145" s="34">
        <f>Subsurface_Radargram_Data!F164</f>
        <v/>
      </c>
    </row>
    <row r="1146">
      <c r="A1146" s="34">
        <f>Subsurface_Radargram_Data!A165</f>
        <v/>
      </c>
      <c r="B1146" s="34">
        <f>Subsurface_Radargram_Data!C165</f>
        <v/>
      </c>
      <c r="C1146" s="34">
        <f>Subsurface_Radargram_Data!A165</f>
        <v/>
      </c>
      <c r="D1146" s="34">
        <f>Subsurface_Radargram_Data!D165</f>
        <v/>
      </c>
      <c r="E1146" s="34">
        <f>Subsurface_Radargram_Data!A165</f>
        <v/>
      </c>
      <c r="F1146" s="34">
        <f>Subsurface_Radargram_Data!E165</f>
        <v/>
      </c>
      <c r="G1146" s="34">
        <f>Subsurface_Radargram_Data!A165</f>
        <v/>
      </c>
      <c r="H1146" s="34">
        <f>Subsurface_Radargram_Data!F165</f>
        <v/>
      </c>
    </row>
    <row r="1147">
      <c r="A1147" s="34">
        <f>Subsurface_Radargram_Data!A166</f>
        <v/>
      </c>
      <c r="B1147" s="34">
        <f>Subsurface_Radargram_Data!C166</f>
        <v/>
      </c>
      <c r="C1147" s="34">
        <f>Subsurface_Radargram_Data!A166</f>
        <v/>
      </c>
      <c r="D1147" s="34">
        <f>Subsurface_Radargram_Data!D166</f>
        <v/>
      </c>
      <c r="E1147" s="34">
        <f>Subsurface_Radargram_Data!A166</f>
        <v/>
      </c>
      <c r="F1147" s="34">
        <f>Subsurface_Radargram_Data!E166</f>
        <v/>
      </c>
      <c r="G1147" s="34">
        <f>Subsurface_Radargram_Data!A166</f>
        <v/>
      </c>
      <c r="H1147" s="34">
        <f>Subsurface_Radargram_Data!F166</f>
        <v/>
      </c>
    </row>
    <row r="1148">
      <c r="A1148" s="34">
        <f>Subsurface_Radargram_Data!A167</f>
        <v/>
      </c>
      <c r="B1148" s="34">
        <f>Subsurface_Radargram_Data!C167</f>
        <v/>
      </c>
      <c r="C1148" s="34">
        <f>Subsurface_Radargram_Data!A167</f>
        <v/>
      </c>
      <c r="D1148" s="34">
        <f>Subsurface_Radargram_Data!D167</f>
        <v/>
      </c>
      <c r="E1148" s="34">
        <f>Subsurface_Radargram_Data!A167</f>
        <v/>
      </c>
      <c r="F1148" s="34">
        <f>Subsurface_Radargram_Data!E167</f>
        <v/>
      </c>
      <c r="G1148" s="34">
        <f>Subsurface_Radargram_Data!A167</f>
        <v/>
      </c>
      <c r="H1148" s="34">
        <f>Subsurface_Radargram_Data!F167</f>
        <v/>
      </c>
    </row>
    <row r="1149">
      <c r="A1149" s="34">
        <f>Subsurface_Radargram_Data!A168</f>
        <v/>
      </c>
      <c r="B1149" s="34">
        <f>Subsurface_Radargram_Data!C168</f>
        <v/>
      </c>
      <c r="C1149" s="34">
        <f>Subsurface_Radargram_Data!A168</f>
        <v/>
      </c>
      <c r="D1149" s="34">
        <f>Subsurface_Radargram_Data!D168</f>
        <v/>
      </c>
      <c r="E1149" s="34">
        <f>Subsurface_Radargram_Data!A168</f>
        <v/>
      </c>
      <c r="F1149" s="34">
        <f>Subsurface_Radargram_Data!E168</f>
        <v/>
      </c>
      <c r="G1149" s="34">
        <f>Subsurface_Radargram_Data!A168</f>
        <v/>
      </c>
      <c r="H1149" s="34">
        <f>Subsurface_Radargram_Data!F168</f>
        <v/>
      </c>
    </row>
    <row r="1150">
      <c r="A1150" s="34">
        <f>Subsurface_Radargram_Data!A169</f>
        <v/>
      </c>
      <c r="B1150" s="34">
        <f>Subsurface_Radargram_Data!C169</f>
        <v/>
      </c>
      <c r="C1150" s="34">
        <f>Subsurface_Radargram_Data!A169</f>
        <v/>
      </c>
      <c r="D1150" s="34">
        <f>Subsurface_Radargram_Data!D169</f>
        <v/>
      </c>
      <c r="E1150" s="34">
        <f>Subsurface_Radargram_Data!A169</f>
        <v/>
      </c>
      <c r="F1150" s="34">
        <f>Subsurface_Radargram_Data!E169</f>
        <v/>
      </c>
      <c r="G1150" s="34">
        <f>Subsurface_Radargram_Data!A169</f>
        <v/>
      </c>
      <c r="H1150" s="34">
        <f>Subsurface_Radargram_Data!F169</f>
        <v/>
      </c>
    </row>
    <row r="1151">
      <c r="A1151" s="34">
        <f>Subsurface_Radargram_Data!A170</f>
        <v/>
      </c>
      <c r="B1151" s="34">
        <f>Subsurface_Radargram_Data!C170</f>
        <v/>
      </c>
      <c r="C1151" s="34">
        <f>Subsurface_Radargram_Data!A170</f>
        <v/>
      </c>
      <c r="D1151" s="34">
        <f>Subsurface_Radargram_Data!D170</f>
        <v/>
      </c>
      <c r="E1151" s="34">
        <f>Subsurface_Radargram_Data!A170</f>
        <v/>
      </c>
      <c r="F1151" s="34">
        <f>Subsurface_Radargram_Data!E170</f>
        <v/>
      </c>
      <c r="G1151" s="34">
        <f>Subsurface_Radargram_Data!A170</f>
        <v/>
      </c>
      <c r="H1151" s="34">
        <f>Subsurface_Radargram_Data!F170</f>
        <v/>
      </c>
    </row>
    <row r="1152">
      <c r="A1152" s="34">
        <f>Subsurface_Radargram_Data!A171</f>
        <v/>
      </c>
      <c r="B1152" s="34">
        <f>Subsurface_Radargram_Data!C171</f>
        <v/>
      </c>
      <c r="C1152" s="34">
        <f>Subsurface_Radargram_Data!A171</f>
        <v/>
      </c>
      <c r="D1152" s="34">
        <f>Subsurface_Radargram_Data!D171</f>
        <v/>
      </c>
      <c r="E1152" s="34">
        <f>Subsurface_Radargram_Data!A171</f>
        <v/>
      </c>
      <c r="F1152" s="34">
        <f>Subsurface_Radargram_Data!E171</f>
        <v/>
      </c>
      <c r="G1152" s="34">
        <f>Subsurface_Radargram_Data!A171</f>
        <v/>
      </c>
      <c r="H1152" s="34">
        <f>Subsurface_Radargram_Data!F171</f>
        <v/>
      </c>
    </row>
    <row r="1153">
      <c r="A1153" s="34">
        <f>Subsurface_Radargram_Data!A172</f>
        <v/>
      </c>
      <c r="B1153" s="34">
        <f>Subsurface_Radargram_Data!C172</f>
        <v/>
      </c>
      <c r="C1153" s="34">
        <f>Subsurface_Radargram_Data!A172</f>
        <v/>
      </c>
      <c r="D1153" s="34">
        <f>Subsurface_Radargram_Data!D172</f>
        <v/>
      </c>
      <c r="E1153" s="34">
        <f>Subsurface_Radargram_Data!A172</f>
        <v/>
      </c>
      <c r="F1153" s="34">
        <f>Subsurface_Radargram_Data!E172</f>
        <v/>
      </c>
      <c r="G1153" s="34">
        <f>Subsurface_Radargram_Data!A172</f>
        <v/>
      </c>
      <c r="H1153" s="34">
        <f>Subsurface_Radargram_Data!F172</f>
        <v/>
      </c>
    </row>
    <row r="1154">
      <c r="A1154" s="34">
        <f>Subsurface_Radargram_Data!A173</f>
        <v/>
      </c>
      <c r="B1154" s="34">
        <f>Subsurface_Radargram_Data!C173</f>
        <v/>
      </c>
      <c r="C1154" s="34">
        <f>Subsurface_Radargram_Data!A173</f>
        <v/>
      </c>
      <c r="D1154" s="34">
        <f>Subsurface_Radargram_Data!D173</f>
        <v/>
      </c>
      <c r="E1154" s="34">
        <f>Subsurface_Radargram_Data!A173</f>
        <v/>
      </c>
      <c r="F1154" s="34">
        <f>Subsurface_Radargram_Data!E173</f>
        <v/>
      </c>
      <c r="G1154" s="34">
        <f>Subsurface_Radargram_Data!A173</f>
        <v/>
      </c>
      <c r="H1154" s="34">
        <f>Subsurface_Radargram_Data!F173</f>
        <v/>
      </c>
    </row>
    <row r="1155">
      <c r="A1155" s="34">
        <f>Subsurface_Radargram_Data!A174</f>
        <v/>
      </c>
      <c r="B1155" s="34">
        <f>Subsurface_Radargram_Data!C174</f>
        <v/>
      </c>
      <c r="C1155" s="34">
        <f>Subsurface_Radargram_Data!A174</f>
        <v/>
      </c>
      <c r="D1155" s="34">
        <f>Subsurface_Radargram_Data!D174</f>
        <v/>
      </c>
      <c r="E1155" s="34">
        <f>Subsurface_Radargram_Data!A174</f>
        <v/>
      </c>
      <c r="F1155" s="34">
        <f>Subsurface_Radargram_Data!E174</f>
        <v/>
      </c>
      <c r="G1155" s="34">
        <f>Subsurface_Radargram_Data!A174</f>
        <v/>
      </c>
      <c r="H1155" s="34">
        <f>Subsurface_Radargram_Data!F174</f>
        <v/>
      </c>
    </row>
    <row r="1156">
      <c r="A1156" s="34">
        <f>Subsurface_Radargram_Data!A175</f>
        <v/>
      </c>
      <c r="B1156" s="34">
        <f>Subsurface_Radargram_Data!C175</f>
        <v/>
      </c>
      <c r="C1156" s="34">
        <f>Subsurface_Radargram_Data!A175</f>
        <v/>
      </c>
      <c r="D1156" s="34">
        <f>Subsurface_Radargram_Data!D175</f>
        <v/>
      </c>
      <c r="E1156" s="34">
        <f>Subsurface_Radargram_Data!A175</f>
        <v/>
      </c>
      <c r="F1156" s="34">
        <f>Subsurface_Radargram_Data!E175</f>
        <v/>
      </c>
      <c r="G1156" s="34">
        <f>Subsurface_Radargram_Data!A175</f>
        <v/>
      </c>
      <c r="H1156" s="34">
        <f>Subsurface_Radargram_Data!F175</f>
        <v/>
      </c>
    </row>
    <row r="1157">
      <c r="A1157" s="34">
        <f>Subsurface_Radargram_Data!A176</f>
        <v/>
      </c>
      <c r="B1157" s="34">
        <f>Subsurface_Radargram_Data!C176</f>
        <v/>
      </c>
      <c r="C1157" s="34">
        <f>Subsurface_Radargram_Data!A176</f>
        <v/>
      </c>
      <c r="D1157" s="34">
        <f>Subsurface_Radargram_Data!D176</f>
        <v/>
      </c>
      <c r="E1157" s="34">
        <f>Subsurface_Radargram_Data!A176</f>
        <v/>
      </c>
      <c r="F1157" s="34">
        <f>Subsurface_Radargram_Data!E176</f>
        <v/>
      </c>
      <c r="G1157" s="34">
        <f>Subsurface_Radargram_Data!A176</f>
        <v/>
      </c>
      <c r="H1157" s="34">
        <f>Subsurface_Radargram_Data!F176</f>
        <v/>
      </c>
    </row>
    <row r="1158">
      <c r="A1158" s="34">
        <f>Subsurface_Radargram_Data!A177</f>
        <v/>
      </c>
      <c r="B1158" s="34">
        <f>Subsurface_Radargram_Data!C177</f>
        <v/>
      </c>
      <c r="C1158" s="34">
        <f>Subsurface_Radargram_Data!A177</f>
        <v/>
      </c>
      <c r="D1158" s="34">
        <f>Subsurface_Radargram_Data!D177</f>
        <v/>
      </c>
      <c r="E1158" s="34">
        <f>Subsurface_Radargram_Data!A177</f>
        <v/>
      </c>
      <c r="F1158" s="34">
        <f>Subsurface_Radargram_Data!E177</f>
        <v/>
      </c>
      <c r="G1158" s="34">
        <f>Subsurface_Radargram_Data!A177</f>
        <v/>
      </c>
      <c r="H1158" s="34">
        <f>Subsurface_Radargram_Data!F177</f>
        <v/>
      </c>
    </row>
    <row r="1159">
      <c r="A1159" s="34">
        <f>Subsurface_Radargram_Data!A178</f>
        <v/>
      </c>
      <c r="B1159" s="34">
        <f>Subsurface_Radargram_Data!C178</f>
        <v/>
      </c>
      <c r="C1159" s="34">
        <f>Subsurface_Radargram_Data!A178</f>
        <v/>
      </c>
      <c r="D1159" s="34">
        <f>Subsurface_Radargram_Data!D178</f>
        <v/>
      </c>
      <c r="E1159" s="34">
        <f>Subsurface_Radargram_Data!A178</f>
        <v/>
      </c>
      <c r="F1159" s="34">
        <f>Subsurface_Radargram_Data!E178</f>
        <v/>
      </c>
      <c r="G1159" s="34">
        <f>Subsurface_Radargram_Data!A178</f>
        <v/>
      </c>
      <c r="H1159" s="34">
        <f>Subsurface_Radargram_Data!F178</f>
        <v/>
      </c>
    </row>
    <row r="1160">
      <c r="A1160" s="34">
        <f>Subsurface_Radargram_Data!A179</f>
        <v/>
      </c>
      <c r="B1160" s="34">
        <f>Subsurface_Radargram_Data!C179</f>
        <v/>
      </c>
      <c r="C1160" s="34">
        <f>Subsurface_Radargram_Data!A179</f>
        <v/>
      </c>
      <c r="D1160" s="34">
        <f>Subsurface_Radargram_Data!D179</f>
        <v/>
      </c>
      <c r="E1160" s="34">
        <f>Subsurface_Radargram_Data!A179</f>
        <v/>
      </c>
      <c r="F1160" s="34">
        <f>Subsurface_Radargram_Data!E179</f>
        <v/>
      </c>
      <c r="G1160" s="34">
        <f>Subsurface_Radargram_Data!A179</f>
        <v/>
      </c>
      <c r="H1160" s="34">
        <f>Subsurface_Radargram_Data!F179</f>
        <v/>
      </c>
    </row>
    <row r="1161">
      <c r="A1161" s="34">
        <f>Subsurface_Radargram_Data!A180</f>
        <v/>
      </c>
      <c r="B1161" s="34">
        <f>Subsurface_Radargram_Data!C180</f>
        <v/>
      </c>
      <c r="C1161" s="34">
        <f>Subsurface_Radargram_Data!A180</f>
        <v/>
      </c>
      <c r="D1161" s="34">
        <f>Subsurface_Radargram_Data!D180</f>
        <v/>
      </c>
      <c r="E1161" s="34">
        <f>Subsurface_Radargram_Data!A180</f>
        <v/>
      </c>
      <c r="F1161" s="34">
        <f>Subsurface_Radargram_Data!E180</f>
        <v/>
      </c>
      <c r="G1161" s="34">
        <f>Subsurface_Radargram_Data!A180</f>
        <v/>
      </c>
      <c r="H1161" s="34">
        <f>Subsurface_Radargram_Data!F180</f>
        <v/>
      </c>
    </row>
    <row r="1162">
      <c r="A1162" s="34">
        <f>Subsurface_Radargram_Data!A181</f>
        <v/>
      </c>
      <c r="B1162" s="34">
        <f>Subsurface_Radargram_Data!C181</f>
        <v/>
      </c>
      <c r="C1162" s="34">
        <f>Subsurface_Radargram_Data!A181</f>
        <v/>
      </c>
      <c r="D1162" s="34">
        <f>Subsurface_Radargram_Data!D181</f>
        <v/>
      </c>
      <c r="E1162" s="34">
        <f>Subsurface_Radargram_Data!A181</f>
        <v/>
      </c>
      <c r="F1162" s="34">
        <f>Subsurface_Radargram_Data!E181</f>
        <v/>
      </c>
      <c r="G1162" s="34">
        <f>Subsurface_Radargram_Data!A181</f>
        <v/>
      </c>
      <c r="H1162" s="34">
        <f>Subsurface_Radargram_Data!F181</f>
        <v/>
      </c>
    </row>
    <row r="1163">
      <c r="A1163" s="34">
        <f>Subsurface_Radargram_Data!A182</f>
        <v/>
      </c>
      <c r="B1163" s="34">
        <f>Subsurface_Radargram_Data!C182</f>
        <v/>
      </c>
      <c r="C1163" s="34">
        <f>Subsurface_Radargram_Data!A182</f>
        <v/>
      </c>
      <c r="D1163" s="34">
        <f>Subsurface_Radargram_Data!D182</f>
        <v/>
      </c>
      <c r="E1163" s="34">
        <f>Subsurface_Radargram_Data!A182</f>
        <v/>
      </c>
      <c r="F1163" s="34">
        <f>Subsurface_Radargram_Data!E182</f>
        <v/>
      </c>
      <c r="G1163" s="34">
        <f>Subsurface_Radargram_Data!A182</f>
        <v/>
      </c>
      <c r="H1163" s="34">
        <f>Subsurface_Radargram_Data!F182</f>
        <v/>
      </c>
    </row>
    <row r="1164">
      <c r="A1164" s="34">
        <f>Subsurface_Radargram_Data!A183</f>
        <v/>
      </c>
      <c r="B1164" s="34">
        <f>Subsurface_Radargram_Data!C183</f>
        <v/>
      </c>
      <c r="C1164" s="34">
        <f>Subsurface_Radargram_Data!A183</f>
        <v/>
      </c>
      <c r="D1164" s="34">
        <f>Subsurface_Radargram_Data!D183</f>
        <v/>
      </c>
      <c r="E1164" s="34">
        <f>Subsurface_Radargram_Data!A183</f>
        <v/>
      </c>
      <c r="F1164" s="34">
        <f>Subsurface_Radargram_Data!E183</f>
        <v/>
      </c>
      <c r="G1164" s="34">
        <f>Subsurface_Radargram_Data!A183</f>
        <v/>
      </c>
      <c r="H1164" s="34">
        <f>Subsurface_Radargram_Data!F183</f>
        <v/>
      </c>
    </row>
    <row r="1165">
      <c r="A1165" s="34">
        <f>Subsurface_Radargram_Data!A184</f>
        <v/>
      </c>
      <c r="B1165" s="34">
        <f>Subsurface_Radargram_Data!C184</f>
        <v/>
      </c>
      <c r="C1165" s="34">
        <f>Subsurface_Radargram_Data!A184</f>
        <v/>
      </c>
      <c r="D1165" s="34">
        <f>Subsurface_Radargram_Data!D184</f>
        <v/>
      </c>
      <c r="E1165" s="34">
        <f>Subsurface_Radargram_Data!A184</f>
        <v/>
      </c>
      <c r="F1165" s="34">
        <f>Subsurface_Radargram_Data!E184</f>
        <v/>
      </c>
      <c r="G1165" s="34">
        <f>Subsurface_Radargram_Data!A184</f>
        <v/>
      </c>
      <c r="H1165" s="34">
        <f>Subsurface_Radargram_Data!F184</f>
        <v/>
      </c>
    </row>
    <row r="1166">
      <c r="A1166" s="34">
        <f>Subsurface_Radargram_Data!A185</f>
        <v/>
      </c>
      <c r="B1166" s="34">
        <f>Subsurface_Radargram_Data!C185</f>
        <v/>
      </c>
      <c r="C1166" s="34">
        <f>Subsurface_Radargram_Data!A185</f>
        <v/>
      </c>
      <c r="D1166" s="34">
        <f>Subsurface_Radargram_Data!D185</f>
        <v/>
      </c>
      <c r="E1166" s="34">
        <f>Subsurface_Radargram_Data!A185</f>
        <v/>
      </c>
      <c r="F1166" s="34">
        <f>Subsurface_Radargram_Data!E185</f>
        <v/>
      </c>
      <c r="G1166" s="34">
        <f>Subsurface_Radargram_Data!A185</f>
        <v/>
      </c>
      <c r="H1166" s="34">
        <f>Subsurface_Radargram_Data!F185</f>
        <v/>
      </c>
    </row>
    <row r="1167">
      <c r="A1167" s="34">
        <f>Subsurface_Radargram_Data!A186</f>
        <v/>
      </c>
      <c r="B1167" s="34">
        <f>Subsurface_Radargram_Data!C186</f>
        <v/>
      </c>
      <c r="C1167" s="34">
        <f>Subsurface_Radargram_Data!A186</f>
        <v/>
      </c>
      <c r="D1167" s="34">
        <f>Subsurface_Radargram_Data!D186</f>
        <v/>
      </c>
      <c r="E1167" s="34">
        <f>Subsurface_Radargram_Data!A186</f>
        <v/>
      </c>
      <c r="F1167" s="34">
        <f>Subsurface_Radargram_Data!E186</f>
        <v/>
      </c>
      <c r="G1167" s="34">
        <f>Subsurface_Radargram_Data!A186</f>
        <v/>
      </c>
      <c r="H1167" s="34">
        <f>Subsurface_Radargram_Data!F186</f>
        <v/>
      </c>
    </row>
    <row r="1168">
      <c r="A1168" s="34">
        <f>Subsurface_Radargram_Data!A187</f>
        <v/>
      </c>
      <c r="B1168" s="34">
        <f>Subsurface_Radargram_Data!C187</f>
        <v/>
      </c>
      <c r="C1168" s="34">
        <f>Subsurface_Radargram_Data!A187</f>
        <v/>
      </c>
      <c r="D1168" s="34">
        <f>Subsurface_Radargram_Data!D187</f>
        <v/>
      </c>
      <c r="E1168" s="34">
        <f>Subsurface_Radargram_Data!A187</f>
        <v/>
      </c>
      <c r="F1168" s="34">
        <f>Subsurface_Radargram_Data!E187</f>
        <v/>
      </c>
      <c r="G1168" s="34">
        <f>Subsurface_Radargram_Data!A187</f>
        <v/>
      </c>
      <c r="H1168" s="34">
        <f>Subsurface_Radargram_Data!F187</f>
        <v/>
      </c>
    </row>
    <row r="1169">
      <c r="A1169" s="34">
        <f>Subsurface_Radargram_Data!A188</f>
        <v/>
      </c>
      <c r="B1169" s="34">
        <f>Subsurface_Radargram_Data!C188</f>
        <v/>
      </c>
      <c r="C1169" s="34">
        <f>Subsurface_Radargram_Data!A188</f>
        <v/>
      </c>
      <c r="D1169" s="34">
        <f>Subsurface_Radargram_Data!D188</f>
        <v/>
      </c>
      <c r="E1169" s="34">
        <f>Subsurface_Radargram_Data!A188</f>
        <v/>
      </c>
      <c r="F1169" s="34">
        <f>Subsurface_Radargram_Data!E188</f>
        <v/>
      </c>
      <c r="G1169" s="34">
        <f>Subsurface_Radargram_Data!A188</f>
        <v/>
      </c>
      <c r="H1169" s="34">
        <f>Subsurface_Radargram_Data!F188</f>
        <v/>
      </c>
    </row>
    <row r="1170">
      <c r="A1170" s="34">
        <f>Subsurface_Radargram_Data!A189</f>
        <v/>
      </c>
      <c r="B1170" s="34">
        <f>Subsurface_Radargram_Data!C189</f>
        <v/>
      </c>
      <c r="C1170" s="34">
        <f>Subsurface_Radargram_Data!A189</f>
        <v/>
      </c>
      <c r="D1170" s="34">
        <f>Subsurface_Radargram_Data!D189</f>
        <v/>
      </c>
      <c r="E1170" s="34">
        <f>Subsurface_Radargram_Data!A189</f>
        <v/>
      </c>
      <c r="F1170" s="34">
        <f>Subsurface_Radargram_Data!E189</f>
        <v/>
      </c>
      <c r="G1170" s="34">
        <f>Subsurface_Radargram_Data!A189</f>
        <v/>
      </c>
      <c r="H1170" s="34">
        <f>Subsurface_Radargram_Data!F189</f>
        <v/>
      </c>
    </row>
    <row r="1171">
      <c r="A1171" s="34">
        <f>Subsurface_Radargram_Data!A190</f>
        <v/>
      </c>
      <c r="B1171" s="34">
        <f>Subsurface_Radargram_Data!C190</f>
        <v/>
      </c>
      <c r="C1171" s="34">
        <f>Subsurface_Radargram_Data!A190</f>
        <v/>
      </c>
      <c r="D1171" s="34">
        <f>Subsurface_Radargram_Data!D190</f>
        <v/>
      </c>
      <c r="E1171" s="34">
        <f>Subsurface_Radargram_Data!A190</f>
        <v/>
      </c>
      <c r="F1171" s="34">
        <f>Subsurface_Radargram_Data!E190</f>
        <v/>
      </c>
      <c r="G1171" s="34">
        <f>Subsurface_Radargram_Data!A190</f>
        <v/>
      </c>
      <c r="H1171" s="34">
        <f>Subsurface_Radargram_Data!F190</f>
        <v/>
      </c>
    </row>
    <row r="1172">
      <c r="A1172" s="34">
        <f>Subsurface_Radargram_Data!A191</f>
        <v/>
      </c>
      <c r="B1172" s="34">
        <f>Subsurface_Radargram_Data!C191</f>
        <v/>
      </c>
      <c r="C1172" s="34">
        <f>Subsurface_Radargram_Data!A191</f>
        <v/>
      </c>
      <c r="D1172" s="34">
        <f>Subsurface_Radargram_Data!D191</f>
        <v/>
      </c>
      <c r="E1172" s="34">
        <f>Subsurface_Radargram_Data!A191</f>
        <v/>
      </c>
      <c r="F1172" s="34">
        <f>Subsurface_Radargram_Data!E191</f>
        <v/>
      </c>
      <c r="G1172" s="34">
        <f>Subsurface_Radargram_Data!A191</f>
        <v/>
      </c>
      <c r="H1172" s="34">
        <f>Subsurface_Radargram_Data!F191</f>
        <v/>
      </c>
    </row>
    <row r="1173">
      <c r="A1173" s="34">
        <f>Subsurface_Radargram_Data!A192</f>
        <v/>
      </c>
      <c r="B1173" s="34">
        <f>Subsurface_Radargram_Data!C192</f>
        <v/>
      </c>
      <c r="C1173" s="34">
        <f>Subsurface_Radargram_Data!A192</f>
        <v/>
      </c>
      <c r="D1173" s="34">
        <f>Subsurface_Radargram_Data!D192</f>
        <v/>
      </c>
      <c r="E1173" s="34">
        <f>Subsurface_Radargram_Data!A192</f>
        <v/>
      </c>
      <c r="F1173" s="34">
        <f>Subsurface_Radargram_Data!E192</f>
        <v/>
      </c>
      <c r="G1173" s="34">
        <f>Subsurface_Radargram_Data!A192</f>
        <v/>
      </c>
      <c r="H1173" s="34">
        <f>Subsurface_Radargram_Data!F192</f>
        <v/>
      </c>
    </row>
    <row r="1174">
      <c r="A1174" s="34">
        <f>Subsurface_Radargram_Data!A193</f>
        <v/>
      </c>
      <c r="B1174" s="34">
        <f>Subsurface_Radargram_Data!C193</f>
        <v/>
      </c>
      <c r="C1174" s="34">
        <f>Subsurface_Radargram_Data!A193</f>
        <v/>
      </c>
      <c r="D1174" s="34">
        <f>Subsurface_Radargram_Data!D193</f>
        <v/>
      </c>
      <c r="E1174" s="34">
        <f>Subsurface_Radargram_Data!A193</f>
        <v/>
      </c>
      <c r="F1174" s="34">
        <f>Subsurface_Radargram_Data!E193</f>
        <v/>
      </c>
      <c r="G1174" s="34">
        <f>Subsurface_Radargram_Data!A193</f>
        <v/>
      </c>
      <c r="H1174" s="34">
        <f>Subsurface_Radargram_Data!F193</f>
        <v/>
      </c>
    </row>
    <row r="1175">
      <c r="A1175" s="34">
        <f>Subsurface_Radargram_Data!A194</f>
        <v/>
      </c>
      <c r="B1175" s="34">
        <f>Subsurface_Radargram_Data!C194</f>
        <v/>
      </c>
      <c r="C1175" s="34">
        <f>Subsurface_Radargram_Data!A194</f>
        <v/>
      </c>
      <c r="D1175" s="34">
        <f>Subsurface_Radargram_Data!D194</f>
        <v/>
      </c>
      <c r="E1175" s="34">
        <f>Subsurface_Radargram_Data!A194</f>
        <v/>
      </c>
      <c r="F1175" s="34">
        <f>Subsurface_Radargram_Data!E194</f>
        <v/>
      </c>
      <c r="G1175" s="34">
        <f>Subsurface_Radargram_Data!A194</f>
        <v/>
      </c>
      <c r="H1175" s="34">
        <f>Subsurface_Radargram_Data!F194</f>
        <v/>
      </c>
    </row>
    <row r="1176">
      <c r="A1176" s="34">
        <f>Subsurface_Radargram_Data!A195</f>
        <v/>
      </c>
      <c r="B1176" s="34">
        <f>Subsurface_Radargram_Data!C195</f>
        <v/>
      </c>
      <c r="C1176" s="34">
        <f>Subsurface_Radargram_Data!A195</f>
        <v/>
      </c>
      <c r="D1176" s="34">
        <f>Subsurface_Radargram_Data!D195</f>
        <v/>
      </c>
      <c r="E1176" s="34">
        <f>Subsurface_Radargram_Data!A195</f>
        <v/>
      </c>
      <c r="F1176" s="34">
        <f>Subsurface_Radargram_Data!E195</f>
        <v/>
      </c>
      <c r="G1176" s="34">
        <f>Subsurface_Radargram_Data!A195</f>
        <v/>
      </c>
      <c r="H1176" s="34">
        <f>Subsurface_Radargram_Data!F195</f>
        <v/>
      </c>
    </row>
    <row r="1177">
      <c r="A1177" s="34">
        <f>Subsurface_Radargram_Data!A196</f>
        <v/>
      </c>
      <c r="B1177" s="34">
        <f>Subsurface_Radargram_Data!C196</f>
        <v/>
      </c>
      <c r="C1177" s="34">
        <f>Subsurface_Radargram_Data!A196</f>
        <v/>
      </c>
      <c r="D1177" s="34">
        <f>Subsurface_Radargram_Data!D196</f>
        <v/>
      </c>
      <c r="E1177" s="34">
        <f>Subsurface_Radargram_Data!A196</f>
        <v/>
      </c>
      <c r="F1177" s="34">
        <f>Subsurface_Radargram_Data!E196</f>
        <v/>
      </c>
      <c r="G1177" s="34">
        <f>Subsurface_Radargram_Data!A196</f>
        <v/>
      </c>
      <c r="H1177" s="34">
        <f>Subsurface_Radargram_Data!F196</f>
        <v/>
      </c>
    </row>
    <row r="1178">
      <c r="A1178" s="34">
        <f>Subsurface_Radargram_Data!A197</f>
        <v/>
      </c>
      <c r="B1178" s="34">
        <f>Subsurface_Radargram_Data!C197</f>
        <v/>
      </c>
      <c r="C1178" s="34">
        <f>Subsurface_Radargram_Data!A197</f>
        <v/>
      </c>
      <c r="D1178" s="34">
        <f>Subsurface_Radargram_Data!D197</f>
        <v/>
      </c>
      <c r="E1178" s="34">
        <f>Subsurface_Radargram_Data!A197</f>
        <v/>
      </c>
      <c r="F1178" s="34">
        <f>Subsurface_Radargram_Data!E197</f>
        <v/>
      </c>
      <c r="G1178" s="34">
        <f>Subsurface_Radargram_Data!A197</f>
        <v/>
      </c>
      <c r="H1178" s="34">
        <f>Subsurface_Radargram_Data!F197</f>
        <v/>
      </c>
    </row>
    <row r="1179">
      <c r="A1179" s="34">
        <f>Subsurface_Radargram_Data!A198</f>
        <v/>
      </c>
      <c r="B1179" s="34">
        <f>Subsurface_Radargram_Data!C198</f>
        <v/>
      </c>
      <c r="C1179" s="34">
        <f>Subsurface_Radargram_Data!A198</f>
        <v/>
      </c>
      <c r="D1179" s="34">
        <f>Subsurface_Radargram_Data!D198</f>
        <v/>
      </c>
      <c r="E1179" s="34">
        <f>Subsurface_Radargram_Data!A198</f>
        <v/>
      </c>
      <c r="F1179" s="34">
        <f>Subsurface_Radargram_Data!E198</f>
        <v/>
      </c>
      <c r="G1179" s="34">
        <f>Subsurface_Radargram_Data!A198</f>
        <v/>
      </c>
      <c r="H1179" s="34">
        <f>Subsurface_Radargram_Data!F198</f>
        <v/>
      </c>
    </row>
    <row r="1180">
      <c r="A1180" s="34">
        <f>Subsurface_Radargram_Data!A199</f>
        <v/>
      </c>
      <c r="B1180" s="34">
        <f>Subsurface_Radargram_Data!C199</f>
        <v/>
      </c>
      <c r="C1180" s="34">
        <f>Subsurface_Radargram_Data!A199</f>
        <v/>
      </c>
      <c r="D1180" s="34">
        <f>Subsurface_Radargram_Data!D199</f>
        <v/>
      </c>
      <c r="E1180" s="34">
        <f>Subsurface_Radargram_Data!A199</f>
        <v/>
      </c>
      <c r="F1180" s="34">
        <f>Subsurface_Radargram_Data!E199</f>
        <v/>
      </c>
      <c r="G1180" s="34">
        <f>Subsurface_Radargram_Data!A199</f>
        <v/>
      </c>
      <c r="H1180" s="34">
        <f>Subsurface_Radargram_Data!F199</f>
        <v/>
      </c>
    </row>
    <row r="1181">
      <c r="A1181" s="34">
        <f>Subsurface_Radargram_Data!A200</f>
        <v/>
      </c>
      <c r="B1181" s="34">
        <f>Subsurface_Radargram_Data!C200</f>
        <v/>
      </c>
      <c r="C1181" s="34">
        <f>Subsurface_Radargram_Data!A200</f>
        <v/>
      </c>
      <c r="D1181" s="34">
        <f>Subsurface_Radargram_Data!D200</f>
        <v/>
      </c>
      <c r="E1181" s="34">
        <f>Subsurface_Radargram_Data!A200</f>
        <v/>
      </c>
      <c r="F1181" s="34">
        <f>Subsurface_Radargram_Data!E200</f>
        <v/>
      </c>
      <c r="G1181" s="34">
        <f>Subsurface_Radargram_Data!A200</f>
        <v/>
      </c>
      <c r="H1181" s="34">
        <f>Subsurface_Radargram_Data!F200</f>
        <v/>
      </c>
    </row>
    <row r="1182">
      <c r="A1182" s="34">
        <f>Subsurface_Radargram_Data!A201</f>
        <v/>
      </c>
      <c r="B1182" s="34">
        <f>Subsurface_Radargram_Data!C201</f>
        <v/>
      </c>
      <c r="C1182" s="34">
        <f>Subsurface_Radargram_Data!A201</f>
        <v/>
      </c>
      <c r="D1182" s="34">
        <f>Subsurface_Radargram_Data!D201</f>
        <v/>
      </c>
      <c r="E1182" s="34">
        <f>Subsurface_Radargram_Data!A201</f>
        <v/>
      </c>
      <c r="F1182" s="34">
        <f>Subsurface_Radargram_Data!E201</f>
        <v/>
      </c>
      <c r="G1182" s="34">
        <f>Subsurface_Radargram_Data!A201</f>
        <v/>
      </c>
      <c r="H1182" s="34">
        <f>Subsurface_Radargram_Data!F201</f>
        <v/>
      </c>
    </row>
    <row r="1183">
      <c r="A1183" s="34">
        <f>Subsurface_Radargram_Data!A202</f>
        <v/>
      </c>
      <c r="B1183" s="34">
        <f>Subsurface_Radargram_Data!C202</f>
        <v/>
      </c>
      <c r="C1183" s="34">
        <f>Subsurface_Radargram_Data!A202</f>
        <v/>
      </c>
      <c r="D1183" s="34">
        <f>Subsurface_Radargram_Data!D202</f>
        <v/>
      </c>
      <c r="E1183" s="34">
        <f>Subsurface_Radargram_Data!A202</f>
        <v/>
      </c>
      <c r="F1183" s="34">
        <f>Subsurface_Radargram_Data!E202</f>
        <v/>
      </c>
      <c r="G1183" s="34">
        <f>Subsurface_Radargram_Data!A202</f>
        <v/>
      </c>
      <c r="H1183" s="34">
        <f>Subsurface_Radargram_Data!F202</f>
        <v/>
      </c>
    </row>
    <row r="1184">
      <c r="A1184" s="34">
        <f>Subsurface_Radargram_Data!A203</f>
        <v/>
      </c>
      <c r="B1184" s="34">
        <f>Subsurface_Radargram_Data!C203</f>
        <v/>
      </c>
      <c r="C1184" s="34">
        <f>Subsurface_Radargram_Data!A203</f>
        <v/>
      </c>
      <c r="D1184" s="34">
        <f>Subsurface_Radargram_Data!D203</f>
        <v/>
      </c>
      <c r="E1184" s="34">
        <f>Subsurface_Radargram_Data!A203</f>
        <v/>
      </c>
      <c r="F1184" s="34">
        <f>Subsurface_Radargram_Data!E203</f>
        <v/>
      </c>
      <c r="G1184" s="34">
        <f>Subsurface_Radargram_Data!A203</f>
        <v/>
      </c>
      <c r="H1184" s="34">
        <f>Subsurface_Radargram_Data!F203</f>
        <v/>
      </c>
    </row>
    <row r="1185">
      <c r="A1185" s="34">
        <f>Subsurface_Radargram_Data!A204</f>
        <v/>
      </c>
      <c r="B1185" s="34">
        <f>Subsurface_Radargram_Data!C204</f>
        <v/>
      </c>
      <c r="C1185" s="34">
        <f>Subsurface_Radargram_Data!A204</f>
        <v/>
      </c>
      <c r="D1185" s="34">
        <f>Subsurface_Radargram_Data!D204</f>
        <v/>
      </c>
      <c r="E1185" s="34">
        <f>Subsurface_Radargram_Data!A204</f>
        <v/>
      </c>
      <c r="F1185" s="34">
        <f>Subsurface_Radargram_Data!E204</f>
        <v/>
      </c>
      <c r="G1185" s="34">
        <f>Subsurface_Radargram_Data!A204</f>
        <v/>
      </c>
      <c r="H1185" s="34">
        <f>Subsurface_Radargram_Data!F204</f>
        <v/>
      </c>
    </row>
    <row r="1186">
      <c r="A1186" s="34">
        <f>Subsurface_Radargram_Data!A205</f>
        <v/>
      </c>
      <c r="B1186" s="34">
        <f>Subsurface_Radargram_Data!C205</f>
        <v/>
      </c>
      <c r="C1186" s="34">
        <f>Subsurface_Radargram_Data!A205</f>
        <v/>
      </c>
      <c r="D1186" s="34">
        <f>Subsurface_Radargram_Data!D205</f>
        <v/>
      </c>
      <c r="E1186" s="34">
        <f>Subsurface_Radargram_Data!A205</f>
        <v/>
      </c>
      <c r="F1186" s="34">
        <f>Subsurface_Radargram_Data!E205</f>
        <v/>
      </c>
      <c r="G1186" s="34">
        <f>Subsurface_Radargram_Data!A205</f>
        <v/>
      </c>
      <c r="H1186" s="34">
        <f>Subsurface_Radargram_Data!F205</f>
        <v/>
      </c>
    </row>
    <row r="1187">
      <c r="A1187" s="34">
        <f>Subsurface_Radargram_Data!A206</f>
        <v/>
      </c>
      <c r="B1187" s="34">
        <f>Subsurface_Radargram_Data!C206</f>
        <v/>
      </c>
      <c r="C1187" s="34">
        <f>Subsurface_Radargram_Data!A206</f>
        <v/>
      </c>
      <c r="D1187" s="34">
        <f>Subsurface_Radargram_Data!D206</f>
        <v/>
      </c>
      <c r="E1187" s="34">
        <f>Subsurface_Radargram_Data!A206</f>
        <v/>
      </c>
      <c r="F1187" s="34">
        <f>Subsurface_Radargram_Data!E206</f>
        <v/>
      </c>
      <c r="G1187" s="34">
        <f>Subsurface_Radargram_Data!A206</f>
        <v/>
      </c>
      <c r="H1187" s="34">
        <f>Subsurface_Radargram_Data!F206</f>
        <v/>
      </c>
    </row>
    <row r="1188">
      <c r="A1188" s="34">
        <f>Subsurface_Radargram_Data!A207</f>
        <v/>
      </c>
      <c r="B1188" s="34">
        <f>Subsurface_Radargram_Data!C207</f>
        <v/>
      </c>
      <c r="C1188" s="34">
        <f>Subsurface_Radargram_Data!A207</f>
        <v/>
      </c>
      <c r="D1188" s="34">
        <f>Subsurface_Radargram_Data!D207</f>
        <v/>
      </c>
      <c r="E1188" s="34">
        <f>Subsurface_Radargram_Data!A207</f>
        <v/>
      </c>
      <c r="F1188" s="34">
        <f>Subsurface_Radargram_Data!E207</f>
        <v/>
      </c>
      <c r="G1188" s="34">
        <f>Subsurface_Radargram_Data!A207</f>
        <v/>
      </c>
      <c r="H1188" s="34">
        <f>Subsurface_Radargram_Data!F207</f>
        <v/>
      </c>
    </row>
    <row r="1189">
      <c r="A1189" s="34">
        <f>Subsurface_Radargram_Data!A208</f>
        <v/>
      </c>
      <c r="B1189" s="34">
        <f>Subsurface_Radargram_Data!C208</f>
        <v/>
      </c>
      <c r="C1189" s="34">
        <f>Subsurface_Radargram_Data!A208</f>
        <v/>
      </c>
      <c r="D1189" s="34">
        <f>Subsurface_Radargram_Data!D208</f>
        <v/>
      </c>
      <c r="E1189" s="34">
        <f>Subsurface_Radargram_Data!A208</f>
        <v/>
      </c>
      <c r="F1189" s="34">
        <f>Subsurface_Radargram_Data!E208</f>
        <v/>
      </c>
      <c r="G1189" s="34">
        <f>Subsurface_Radargram_Data!A208</f>
        <v/>
      </c>
      <c r="H1189" s="34">
        <f>Subsurface_Radargram_Data!F208</f>
        <v/>
      </c>
    </row>
    <row r="1190">
      <c r="A1190" s="34">
        <f>Subsurface_Radargram_Data!A209</f>
        <v/>
      </c>
      <c r="B1190" s="34">
        <f>Subsurface_Radargram_Data!C209</f>
        <v/>
      </c>
      <c r="C1190" s="34">
        <f>Subsurface_Radargram_Data!A209</f>
        <v/>
      </c>
      <c r="D1190" s="34">
        <f>Subsurface_Radargram_Data!D209</f>
        <v/>
      </c>
      <c r="E1190" s="34">
        <f>Subsurface_Radargram_Data!A209</f>
        <v/>
      </c>
      <c r="F1190" s="34">
        <f>Subsurface_Radargram_Data!E209</f>
        <v/>
      </c>
      <c r="G1190" s="34">
        <f>Subsurface_Radargram_Data!A209</f>
        <v/>
      </c>
      <c r="H1190" s="34">
        <f>Subsurface_Radargram_Data!F209</f>
        <v/>
      </c>
    </row>
    <row r="1191">
      <c r="A1191" s="34">
        <f>Subsurface_Radargram_Data!A210</f>
        <v/>
      </c>
      <c r="B1191" s="34">
        <f>Subsurface_Radargram_Data!C210</f>
        <v/>
      </c>
      <c r="C1191" s="34">
        <f>Subsurface_Radargram_Data!A210</f>
        <v/>
      </c>
      <c r="D1191" s="34">
        <f>Subsurface_Radargram_Data!D210</f>
        <v/>
      </c>
      <c r="E1191" s="34">
        <f>Subsurface_Radargram_Data!A210</f>
        <v/>
      </c>
      <c r="F1191" s="34">
        <f>Subsurface_Radargram_Data!E210</f>
        <v/>
      </c>
      <c r="G1191" s="34">
        <f>Subsurface_Radargram_Data!A210</f>
        <v/>
      </c>
      <c r="H1191" s="34">
        <f>Subsurface_Radargram_Data!F210</f>
        <v/>
      </c>
    </row>
    <row r="1192">
      <c r="A1192" s="34">
        <f>Subsurface_Radargram_Data!A211</f>
        <v/>
      </c>
      <c r="B1192" s="34">
        <f>Subsurface_Radargram_Data!C211</f>
        <v/>
      </c>
      <c r="C1192" s="34">
        <f>Subsurface_Radargram_Data!A211</f>
        <v/>
      </c>
      <c r="D1192" s="34">
        <f>Subsurface_Radargram_Data!D211</f>
        <v/>
      </c>
      <c r="E1192" s="34">
        <f>Subsurface_Radargram_Data!A211</f>
        <v/>
      </c>
      <c r="F1192" s="34">
        <f>Subsurface_Radargram_Data!E211</f>
        <v/>
      </c>
      <c r="G1192" s="34">
        <f>Subsurface_Radargram_Data!A211</f>
        <v/>
      </c>
      <c r="H1192" s="34">
        <f>Subsurface_Radargram_Data!F211</f>
        <v/>
      </c>
    </row>
    <row r="1193">
      <c r="A1193" s="34">
        <f>Subsurface_Radargram_Data!A212</f>
        <v/>
      </c>
      <c r="B1193" s="34">
        <f>Subsurface_Radargram_Data!C212</f>
        <v/>
      </c>
      <c r="C1193" s="34">
        <f>Subsurface_Radargram_Data!A212</f>
        <v/>
      </c>
      <c r="D1193" s="34">
        <f>Subsurface_Radargram_Data!D212</f>
        <v/>
      </c>
      <c r="E1193" s="34">
        <f>Subsurface_Radargram_Data!A212</f>
        <v/>
      </c>
      <c r="F1193" s="34">
        <f>Subsurface_Radargram_Data!E212</f>
        <v/>
      </c>
      <c r="G1193" s="34">
        <f>Subsurface_Radargram_Data!A212</f>
        <v/>
      </c>
      <c r="H1193" s="34">
        <f>Subsurface_Radargram_Data!F212</f>
        <v/>
      </c>
    </row>
    <row r="1194">
      <c r="A1194" s="34">
        <f>Subsurface_Radargram_Data!A213</f>
        <v/>
      </c>
      <c r="B1194" s="34">
        <f>Subsurface_Radargram_Data!C213</f>
        <v/>
      </c>
      <c r="C1194" s="34">
        <f>Subsurface_Radargram_Data!A213</f>
        <v/>
      </c>
      <c r="D1194" s="34">
        <f>Subsurface_Radargram_Data!D213</f>
        <v/>
      </c>
      <c r="E1194" s="34">
        <f>Subsurface_Radargram_Data!A213</f>
        <v/>
      </c>
      <c r="F1194" s="34">
        <f>Subsurface_Radargram_Data!E213</f>
        <v/>
      </c>
      <c r="G1194" s="34">
        <f>Subsurface_Radargram_Data!A213</f>
        <v/>
      </c>
      <c r="H1194" s="34">
        <f>Subsurface_Radargram_Data!F213</f>
        <v/>
      </c>
    </row>
    <row r="1195">
      <c r="A1195" s="34">
        <f>Subsurface_Radargram_Data!A214</f>
        <v/>
      </c>
      <c r="B1195" s="34">
        <f>Subsurface_Radargram_Data!C214</f>
        <v/>
      </c>
      <c r="C1195" s="34">
        <f>Subsurface_Radargram_Data!A214</f>
        <v/>
      </c>
      <c r="D1195" s="34">
        <f>Subsurface_Radargram_Data!D214</f>
        <v/>
      </c>
      <c r="E1195" s="34">
        <f>Subsurface_Radargram_Data!A214</f>
        <v/>
      </c>
      <c r="F1195" s="34">
        <f>Subsurface_Radargram_Data!E214</f>
        <v/>
      </c>
      <c r="G1195" s="34">
        <f>Subsurface_Radargram_Data!A214</f>
        <v/>
      </c>
      <c r="H1195" s="34">
        <f>Subsurface_Radargram_Data!F214</f>
        <v/>
      </c>
    </row>
    <row r="1196">
      <c r="A1196" s="34">
        <f>Subsurface_Radargram_Data!A215</f>
        <v/>
      </c>
      <c r="B1196" s="34">
        <f>Subsurface_Radargram_Data!C215</f>
        <v/>
      </c>
      <c r="C1196" s="34">
        <f>Subsurface_Radargram_Data!A215</f>
        <v/>
      </c>
      <c r="D1196" s="34">
        <f>Subsurface_Radargram_Data!D215</f>
        <v/>
      </c>
      <c r="E1196" s="34">
        <f>Subsurface_Radargram_Data!A215</f>
        <v/>
      </c>
      <c r="F1196" s="34">
        <f>Subsurface_Radargram_Data!E215</f>
        <v/>
      </c>
      <c r="G1196" s="34">
        <f>Subsurface_Radargram_Data!A215</f>
        <v/>
      </c>
      <c r="H1196" s="34">
        <f>Subsurface_Radargram_Data!F215</f>
        <v/>
      </c>
    </row>
    <row r="1197">
      <c r="A1197" s="34">
        <f>Subsurface_Radargram_Data!A216</f>
        <v/>
      </c>
      <c r="B1197" s="34">
        <f>Subsurface_Radargram_Data!C216</f>
        <v/>
      </c>
      <c r="C1197" s="34">
        <f>Subsurface_Radargram_Data!A216</f>
        <v/>
      </c>
      <c r="D1197" s="34">
        <f>Subsurface_Radargram_Data!D216</f>
        <v/>
      </c>
      <c r="E1197" s="34">
        <f>Subsurface_Radargram_Data!A216</f>
        <v/>
      </c>
      <c r="F1197" s="34">
        <f>Subsurface_Radargram_Data!E216</f>
        <v/>
      </c>
      <c r="G1197" s="34">
        <f>Subsurface_Radargram_Data!A216</f>
        <v/>
      </c>
      <c r="H1197" s="34">
        <f>Subsurface_Radargram_Data!F216</f>
        <v/>
      </c>
    </row>
    <row r="1198">
      <c r="A1198" s="34">
        <f>Subsurface_Radargram_Data!A217</f>
        <v/>
      </c>
      <c r="B1198" s="34">
        <f>Subsurface_Radargram_Data!C217</f>
        <v/>
      </c>
      <c r="C1198" s="34">
        <f>Subsurface_Radargram_Data!A217</f>
        <v/>
      </c>
      <c r="D1198" s="34">
        <f>Subsurface_Radargram_Data!D217</f>
        <v/>
      </c>
      <c r="E1198" s="34">
        <f>Subsurface_Radargram_Data!A217</f>
        <v/>
      </c>
      <c r="F1198" s="34">
        <f>Subsurface_Radargram_Data!E217</f>
        <v/>
      </c>
      <c r="G1198" s="34">
        <f>Subsurface_Radargram_Data!A217</f>
        <v/>
      </c>
      <c r="H1198" s="34">
        <f>Subsurface_Radargram_Data!F217</f>
        <v/>
      </c>
    </row>
    <row r="1199">
      <c r="A1199" s="34">
        <f>Subsurface_Radargram_Data!A218</f>
        <v/>
      </c>
      <c r="B1199" s="34">
        <f>Subsurface_Radargram_Data!C218</f>
        <v/>
      </c>
      <c r="C1199" s="34">
        <f>Subsurface_Radargram_Data!A218</f>
        <v/>
      </c>
      <c r="D1199" s="34">
        <f>Subsurface_Radargram_Data!D218</f>
        <v/>
      </c>
      <c r="E1199" s="34">
        <f>Subsurface_Radargram_Data!A218</f>
        <v/>
      </c>
      <c r="F1199" s="34">
        <f>Subsurface_Radargram_Data!E218</f>
        <v/>
      </c>
      <c r="G1199" s="34">
        <f>Subsurface_Radargram_Data!A218</f>
        <v/>
      </c>
      <c r="H1199" s="34">
        <f>Subsurface_Radargram_Data!F218</f>
        <v/>
      </c>
    </row>
    <row r="1200">
      <c r="A1200" s="34">
        <f>Subsurface_Radargram_Data!A219</f>
        <v/>
      </c>
      <c r="B1200" s="34">
        <f>Subsurface_Radargram_Data!C219</f>
        <v/>
      </c>
      <c r="C1200" s="34">
        <f>Subsurface_Radargram_Data!A219</f>
        <v/>
      </c>
      <c r="D1200" s="34">
        <f>Subsurface_Radargram_Data!D219</f>
        <v/>
      </c>
      <c r="E1200" s="34">
        <f>Subsurface_Radargram_Data!A219</f>
        <v/>
      </c>
      <c r="F1200" s="34">
        <f>Subsurface_Radargram_Data!E219</f>
        <v/>
      </c>
      <c r="G1200" s="34">
        <f>Subsurface_Radargram_Data!A219</f>
        <v/>
      </c>
      <c r="H1200" s="34">
        <f>Subsurface_Radargram_Data!F219</f>
        <v/>
      </c>
    </row>
    <row r="1201">
      <c r="A1201" s="34">
        <f>Subsurface_Radargram_Data!A220</f>
        <v/>
      </c>
      <c r="B1201" s="34">
        <f>Subsurface_Radargram_Data!C220</f>
        <v/>
      </c>
      <c r="C1201" s="34">
        <f>Subsurface_Radargram_Data!A220</f>
        <v/>
      </c>
      <c r="D1201" s="34">
        <f>Subsurface_Radargram_Data!D220</f>
        <v/>
      </c>
      <c r="E1201" s="34">
        <f>Subsurface_Radargram_Data!A220</f>
        <v/>
      </c>
      <c r="F1201" s="34">
        <f>Subsurface_Radargram_Data!E220</f>
        <v/>
      </c>
      <c r="G1201" s="34">
        <f>Subsurface_Radargram_Data!A220</f>
        <v/>
      </c>
      <c r="H1201" s="34">
        <f>Subsurface_Radargram_Data!F220</f>
        <v/>
      </c>
    </row>
    <row r="1202">
      <c r="A1202" s="34">
        <f>Subsurface_Radargram_Data!A221</f>
        <v/>
      </c>
      <c r="B1202" s="34">
        <f>Subsurface_Radargram_Data!C221</f>
        <v/>
      </c>
      <c r="C1202" s="34">
        <f>Subsurface_Radargram_Data!A221</f>
        <v/>
      </c>
      <c r="D1202" s="34">
        <f>Subsurface_Radargram_Data!D221</f>
        <v/>
      </c>
      <c r="E1202" s="34">
        <f>Subsurface_Radargram_Data!A221</f>
        <v/>
      </c>
      <c r="F1202" s="34">
        <f>Subsurface_Radargram_Data!E221</f>
        <v/>
      </c>
      <c r="G1202" s="34">
        <f>Subsurface_Radargram_Data!A221</f>
        <v/>
      </c>
      <c r="H1202" s="34">
        <f>Subsurface_Radargram_Data!F221</f>
        <v/>
      </c>
    </row>
    <row r="1203">
      <c r="A1203" s="34">
        <f>Subsurface_Radargram_Data!A222</f>
        <v/>
      </c>
      <c r="B1203" s="34">
        <f>Subsurface_Radargram_Data!C222</f>
        <v/>
      </c>
      <c r="C1203" s="34">
        <f>Subsurface_Radargram_Data!A222</f>
        <v/>
      </c>
      <c r="D1203" s="34">
        <f>Subsurface_Radargram_Data!D222</f>
        <v/>
      </c>
      <c r="E1203" s="34">
        <f>Subsurface_Radargram_Data!A222</f>
        <v/>
      </c>
      <c r="F1203" s="34">
        <f>Subsurface_Radargram_Data!E222</f>
        <v/>
      </c>
      <c r="G1203" s="34">
        <f>Subsurface_Radargram_Data!A222</f>
        <v/>
      </c>
      <c r="H1203" s="34">
        <f>Subsurface_Radargram_Data!F222</f>
        <v/>
      </c>
    </row>
    <row r="1204">
      <c r="A1204" s="34">
        <f>Subsurface_Radargram_Data!A223</f>
        <v/>
      </c>
      <c r="B1204" s="34">
        <f>Subsurface_Radargram_Data!C223</f>
        <v/>
      </c>
      <c r="C1204" s="34">
        <f>Subsurface_Radargram_Data!A223</f>
        <v/>
      </c>
      <c r="D1204" s="34">
        <f>Subsurface_Radargram_Data!D223</f>
        <v/>
      </c>
      <c r="E1204" s="34">
        <f>Subsurface_Radargram_Data!A223</f>
        <v/>
      </c>
      <c r="F1204" s="34">
        <f>Subsurface_Radargram_Data!E223</f>
        <v/>
      </c>
      <c r="G1204" s="34">
        <f>Subsurface_Radargram_Data!A223</f>
        <v/>
      </c>
      <c r="H1204" s="34">
        <f>Subsurface_Radargram_Data!F223</f>
        <v/>
      </c>
    </row>
    <row r="1205">
      <c r="A1205" s="34">
        <f>Subsurface_Radargram_Data!A224</f>
        <v/>
      </c>
      <c r="B1205" s="34">
        <f>Subsurface_Radargram_Data!C224</f>
        <v/>
      </c>
      <c r="C1205" s="34">
        <f>Subsurface_Radargram_Data!A224</f>
        <v/>
      </c>
      <c r="D1205" s="34">
        <f>Subsurface_Radargram_Data!D224</f>
        <v/>
      </c>
      <c r="E1205" s="34">
        <f>Subsurface_Radargram_Data!A224</f>
        <v/>
      </c>
      <c r="F1205" s="34">
        <f>Subsurface_Radargram_Data!E224</f>
        <v/>
      </c>
      <c r="G1205" s="34">
        <f>Subsurface_Radargram_Data!A224</f>
        <v/>
      </c>
      <c r="H1205" s="34">
        <f>Subsurface_Radargram_Data!F224</f>
        <v/>
      </c>
    </row>
    <row r="1206">
      <c r="A1206" s="34">
        <f>Subsurface_Radargram_Data!A225</f>
        <v/>
      </c>
      <c r="B1206" s="34">
        <f>Subsurface_Radargram_Data!C225</f>
        <v/>
      </c>
      <c r="C1206" s="34">
        <f>Subsurface_Radargram_Data!A225</f>
        <v/>
      </c>
      <c r="D1206" s="34">
        <f>Subsurface_Radargram_Data!D225</f>
        <v/>
      </c>
      <c r="E1206" s="34">
        <f>Subsurface_Radargram_Data!A225</f>
        <v/>
      </c>
      <c r="F1206" s="34">
        <f>Subsurface_Radargram_Data!E225</f>
        <v/>
      </c>
      <c r="G1206" s="34">
        <f>Subsurface_Radargram_Data!A225</f>
        <v/>
      </c>
      <c r="H1206" s="34">
        <f>Subsurface_Radargram_Data!F225</f>
        <v/>
      </c>
    </row>
    <row r="1207">
      <c r="A1207" s="34">
        <f>Subsurface_Radargram_Data!A226</f>
        <v/>
      </c>
      <c r="B1207" s="34">
        <f>Subsurface_Radargram_Data!C226</f>
        <v/>
      </c>
      <c r="C1207" s="34">
        <f>Subsurface_Radargram_Data!A226</f>
        <v/>
      </c>
      <c r="D1207" s="34">
        <f>Subsurface_Radargram_Data!D226</f>
        <v/>
      </c>
      <c r="E1207" s="34">
        <f>Subsurface_Radargram_Data!A226</f>
        <v/>
      </c>
      <c r="F1207" s="34">
        <f>Subsurface_Radargram_Data!E226</f>
        <v/>
      </c>
      <c r="G1207" s="34">
        <f>Subsurface_Radargram_Data!A226</f>
        <v/>
      </c>
      <c r="H1207" s="34">
        <f>Subsurface_Radargram_Data!F226</f>
        <v/>
      </c>
    </row>
    <row r="1208">
      <c r="A1208" s="34">
        <f>Subsurface_Radargram_Data!A227</f>
        <v/>
      </c>
      <c r="B1208" s="34">
        <f>Subsurface_Radargram_Data!C227</f>
        <v/>
      </c>
      <c r="C1208" s="34">
        <f>Subsurface_Radargram_Data!A227</f>
        <v/>
      </c>
      <c r="D1208" s="34">
        <f>Subsurface_Radargram_Data!D227</f>
        <v/>
      </c>
      <c r="E1208" s="34">
        <f>Subsurface_Radargram_Data!A227</f>
        <v/>
      </c>
      <c r="F1208" s="34">
        <f>Subsurface_Radargram_Data!E227</f>
        <v/>
      </c>
      <c r="G1208" s="34">
        <f>Subsurface_Radargram_Data!A227</f>
        <v/>
      </c>
      <c r="H1208" s="34">
        <f>Subsurface_Radargram_Data!F227</f>
        <v/>
      </c>
    </row>
    <row r="1209">
      <c r="A1209" s="34">
        <f>Subsurface_Radargram_Data!A228</f>
        <v/>
      </c>
      <c r="B1209" s="34">
        <f>Subsurface_Radargram_Data!C228</f>
        <v/>
      </c>
      <c r="C1209" s="34">
        <f>Subsurface_Radargram_Data!A228</f>
        <v/>
      </c>
      <c r="D1209" s="34">
        <f>Subsurface_Radargram_Data!D228</f>
        <v/>
      </c>
      <c r="E1209" s="34">
        <f>Subsurface_Radargram_Data!A228</f>
        <v/>
      </c>
      <c r="F1209" s="34">
        <f>Subsurface_Radargram_Data!E228</f>
        <v/>
      </c>
      <c r="G1209" s="34">
        <f>Subsurface_Radargram_Data!A228</f>
        <v/>
      </c>
      <c r="H1209" s="34">
        <f>Subsurface_Radargram_Data!F228</f>
        <v/>
      </c>
    </row>
    <row r="1210">
      <c r="A1210" s="34">
        <f>Subsurface_Radargram_Data!A229</f>
        <v/>
      </c>
      <c r="B1210" s="34">
        <f>Subsurface_Radargram_Data!C229</f>
        <v/>
      </c>
      <c r="C1210" s="34">
        <f>Subsurface_Radargram_Data!A229</f>
        <v/>
      </c>
      <c r="D1210" s="34">
        <f>Subsurface_Radargram_Data!D229</f>
        <v/>
      </c>
      <c r="E1210" s="34">
        <f>Subsurface_Radargram_Data!A229</f>
        <v/>
      </c>
      <c r="F1210" s="34">
        <f>Subsurface_Radargram_Data!E229</f>
        <v/>
      </c>
      <c r="G1210" s="34">
        <f>Subsurface_Radargram_Data!A229</f>
        <v/>
      </c>
      <c r="H1210" s="34">
        <f>Subsurface_Radargram_Data!F229</f>
        <v/>
      </c>
    </row>
    <row r="1211">
      <c r="A1211" s="34">
        <f>Subsurface_Radargram_Data!A230</f>
        <v/>
      </c>
      <c r="B1211" s="34">
        <f>Subsurface_Radargram_Data!C230</f>
        <v/>
      </c>
      <c r="C1211" s="34">
        <f>Subsurface_Radargram_Data!A230</f>
        <v/>
      </c>
      <c r="D1211" s="34">
        <f>Subsurface_Radargram_Data!D230</f>
        <v/>
      </c>
      <c r="E1211" s="34">
        <f>Subsurface_Radargram_Data!A230</f>
        <v/>
      </c>
      <c r="F1211" s="34">
        <f>Subsurface_Radargram_Data!E230</f>
        <v/>
      </c>
      <c r="G1211" s="34">
        <f>Subsurface_Radargram_Data!A230</f>
        <v/>
      </c>
      <c r="H1211" s="34">
        <f>Subsurface_Radargram_Data!F230</f>
        <v/>
      </c>
    </row>
    <row r="1212">
      <c r="A1212" s="34">
        <f>Subsurface_Radargram_Data!A231</f>
        <v/>
      </c>
      <c r="B1212" s="34">
        <f>Subsurface_Radargram_Data!C231</f>
        <v/>
      </c>
      <c r="C1212" s="34">
        <f>Subsurface_Radargram_Data!A231</f>
        <v/>
      </c>
      <c r="D1212" s="34">
        <f>Subsurface_Radargram_Data!D231</f>
        <v/>
      </c>
      <c r="E1212" s="34">
        <f>Subsurface_Radargram_Data!A231</f>
        <v/>
      </c>
      <c r="F1212" s="34">
        <f>Subsurface_Radargram_Data!E231</f>
        <v/>
      </c>
      <c r="G1212" s="34">
        <f>Subsurface_Radargram_Data!A231</f>
        <v/>
      </c>
      <c r="H1212" s="34">
        <f>Subsurface_Radargram_Data!F231</f>
        <v/>
      </c>
    </row>
    <row r="1213">
      <c r="A1213" s="34">
        <f>Subsurface_Radargram_Data!A232</f>
        <v/>
      </c>
      <c r="B1213" s="34">
        <f>Subsurface_Radargram_Data!C232</f>
        <v/>
      </c>
      <c r="C1213" s="34">
        <f>Subsurface_Radargram_Data!A232</f>
        <v/>
      </c>
      <c r="D1213" s="34">
        <f>Subsurface_Radargram_Data!D232</f>
        <v/>
      </c>
      <c r="E1213" s="34">
        <f>Subsurface_Radargram_Data!A232</f>
        <v/>
      </c>
      <c r="F1213" s="34">
        <f>Subsurface_Radargram_Data!E232</f>
        <v/>
      </c>
      <c r="G1213" s="34">
        <f>Subsurface_Radargram_Data!A232</f>
        <v/>
      </c>
      <c r="H1213" s="34">
        <f>Subsurface_Radargram_Data!F232</f>
        <v/>
      </c>
    </row>
    <row r="1214">
      <c r="A1214" s="34">
        <f>Subsurface_Radargram_Data!A233</f>
        <v/>
      </c>
      <c r="B1214" s="34">
        <f>Subsurface_Radargram_Data!C233</f>
        <v/>
      </c>
      <c r="C1214" s="34">
        <f>Subsurface_Radargram_Data!A233</f>
        <v/>
      </c>
      <c r="D1214" s="34">
        <f>Subsurface_Radargram_Data!D233</f>
        <v/>
      </c>
      <c r="E1214" s="34">
        <f>Subsurface_Radargram_Data!A233</f>
        <v/>
      </c>
      <c r="F1214" s="34">
        <f>Subsurface_Radargram_Data!E233</f>
        <v/>
      </c>
      <c r="G1214" s="34">
        <f>Subsurface_Radargram_Data!A233</f>
        <v/>
      </c>
      <c r="H1214" s="34">
        <f>Subsurface_Radargram_Data!F233</f>
        <v/>
      </c>
    </row>
    <row r="1215">
      <c r="A1215" s="34">
        <f>Subsurface_Radargram_Data!A234</f>
        <v/>
      </c>
      <c r="B1215" s="34">
        <f>Subsurface_Radargram_Data!C234</f>
        <v/>
      </c>
      <c r="C1215" s="34">
        <f>Subsurface_Radargram_Data!A234</f>
        <v/>
      </c>
      <c r="D1215" s="34">
        <f>Subsurface_Radargram_Data!D234</f>
        <v/>
      </c>
      <c r="E1215" s="34">
        <f>Subsurface_Radargram_Data!A234</f>
        <v/>
      </c>
      <c r="F1215" s="34">
        <f>Subsurface_Radargram_Data!E234</f>
        <v/>
      </c>
      <c r="G1215" s="34">
        <f>Subsurface_Radargram_Data!A234</f>
        <v/>
      </c>
      <c r="H1215" s="34">
        <f>Subsurface_Radargram_Data!F234</f>
        <v/>
      </c>
    </row>
    <row r="1216">
      <c r="A1216" s="34">
        <f>Subsurface_Radargram_Data!A235</f>
        <v/>
      </c>
      <c r="B1216" s="34">
        <f>Subsurface_Radargram_Data!C235</f>
        <v/>
      </c>
      <c r="C1216" s="34">
        <f>Subsurface_Radargram_Data!A235</f>
        <v/>
      </c>
      <c r="D1216" s="34">
        <f>Subsurface_Radargram_Data!D235</f>
        <v/>
      </c>
      <c r="E1216" s="34">
        <f>Subsurface_Radargram_Data!A235</f>
        <v/>
      </c>
      <c r="F1216" s="34">
        <f>Subsurface_Radargram_Data!E235</f>
        <v/>
      </c>
      <c r="G1216" s="34">
        <f>Subsurface_Radargram_Data!A235</f>
        <v/>
      </c>
      <c r="H1216" s="34">
        <f>Subsurface_Radargram_Data!F235</f>
        <v/>
      </c>
    </row>
    <row r="1217">
      <c r="A1217" s="34">
        <f>Subsurface_Radargram_Data!A236</f>
        <v/>
      </c>
      <c r="B1217" s="34">
        <f>Subsurface_Radargram_Data!C236</f>
        <v/>
      </c>
      <c r="C1217" s="34">
        <f>Subsurface_Radargram_Data!A236</f>
        <v/>
      </c>
      <c r="D1217" s="34">
        <f>Subsurface_Radargram_Data!D236</f>
        <v/>
      </c>
      <c r="E1217" s="34">
        <f>Subsurface_Radargram_Data!A236</f>
        <v/>
      </c>
      <c r="F1217" s="34">
        <f>Subsurface_Radargram_Data!E236</f>
        <v/>
      </c>
      <c r="G1217" s="34">
        <f>Subsurface_Radargram_Data!A236</f>
        <v/>
      </c>
      <c r="H1217" s="34">
        <f>Subsurface_Radargram_Data!F236</f>
        <v/>
      </c>
    </row>
    <row r="1218">
      <c r="A1218" s="34">
        <f>Subsurface_Radargram_Data!A237</f>
        <v/>
      </c>
      <c r="B1218" s="34">
        <f>Subsurface_Radargram_Data!C237</f>
        <v/>
      </c>
      <c r="C1218" s="34">
        <f>Subsurface_Radargram_Data!A237</f>
        <v/>
      </c>
      <c r="D1218" s="34">
        <f>Subsurface_Radargram_Data!D237</f>
        <v/>
      </c>
      <c r="E1218" s="34">
        <f>Subsurface_Radargram_Data!A237</f>
        <v/>
      </c>
      <c r="F1218" s="34">
        <f>Subsurface_Radargram_Data!E237</f>
        <v/>
      </c>
      <c r="G1218" s="34">
        <f>Subsurface_Radargram_Data!A237</f>
        <v/>
      </c>
      <c r="H1218" s="34">
        <f>Subsurface_Radargram_Data!F237</f>
        <v/>
      </c>
    </row>
    <row r="1219">
      <c r="A1219" s="34">
        <f>Subsurface_Radargram_Data!A238</f>
        <v/>
      </c>
      <c r="B1219" s="34">
        <f>Subsurface_Radargram_Data!C238</f>
        <v/>
      </c>
      <c r="C1219" s="34">
        <f>Subsurface_Radargram_Data!A238</f>
        <v/>
      </c>
      <c r="D1219" s="34">
        <f>Subsurface_Radargram_Data!D238</f>
        <v/>
      </c>
      <c r="E1219" s="34">
        <f>Subsurface_Radargram_Data!A238</f>
        <v/>
      </c>
      <c r="F1219" s="34">
        <f>Subsurface_Radargram_Data!E238</f>
        <v/>
      </c>
      <c r="G1219" s="34">
        <f>Subsurface_Radargram_Data!A238</f>
        <v/>
      </c>
      <c r="H1219" s="34">
        <f>Subsurface_Radargram_Data!F238</f>
        <v/>
      </c>
    </row>
    <row r="1220">
      <c r="A1220" s="34">
        <f>Subsurface_Radargram_Data!A239</f>
        <v/>
      </c>
      <c r="B1220" s="34">
        <f>Subsurface_Radargram_Data!C239</f>
        <v/>
      </c>
      <c r="C1220" s="34">
        <f>Subsurface_Radargram_Data!A239</f>
        <v/>
      </c>
      <c r="D1220" s="34">
        <f>Subsurface_Radargram_Data!D239</f>
        <v/>
      </c>
      <c r="E1220" s="34">
        <f>Subsurface_Radargram_Data!A239</f>
        <v/>
      </c>
      <c r="F1220" s="34">
        <f>Subsurface_Radargram_Data!E239</f>
        <v/>
      </c>
      <c r="G1220" s="34">
        <f>Subsurface_Radargram_Data!A239</f>
        <v/>
      </c>
      <c r="H1220" s="34">
        <f>Subsurface_Radargram_Data!F239</f>
        <v/>
      </c>
    </row>
    <row r="1221">
      <c r="A1221" s="34">
        <f>Subsurface_Radargram_Data!A240</f>
        <v/>
      </c>
      <c r="B1221" s="34">
        <f>Subsurface_Radargram_Data!C240</f>
        <v/>
      </c>
      <c r="C1221" s="34">
        <f>Subsurface_Radargram_Data!A240</f>
        <v/>
      </c>
      <c r="D1221" s="34">
        <f>Subsurface_Radargram_Data!D240</f>
        <v/>
      </c>
      <c r="E1221" s="34">
        <f>Subsurface_Radargram_Data!A240</f>
        <v/>
      </c>
      <c r="F1221" s="34">
        <f>Subsurface_Radargram_Data!E240</f>
        <v/>
      </c>
      <c r="G1221" s="34">
        <f>Subsurface_Radargram_Data!A240</f>
        <v/>
      </c>
      <c r="H1221" s="34">
        <f>Subsurface_Radargram_Data!F240</f>
        <v/>
      </c>
    </row>
    <row r="1222">
      <c r="A1222" s="34">
        <f>Subsurface_Radargram_Data!A241</f>
        <v/>
      </c>
      <c r="B1222" s="34">
        <f>Subsurface_Radargram_Data!C241</f>
        <v/>
      </c>
      <c r="C1222" s="34">
        <f>Subsurface_Radargram_Data!A241</f>
        <v/>
      </c>
      <c r="D1222" s="34">
        <f>Subsurface_Radargram_Data!D241</f>
        <v/>
      </c>
      <c r="E1222" s="34">
        <f>Subsurface_Radargram_Data!A241</f>
        <v/>
      </c>
      <c r="F1222" s="34">
        <f>Subsurface_Radargram_Data!E241</f>
        <v/>
      </c>
      <c r="G1222" s="34">
        <f>Subsurface_Radargram_Data!A241</f>
        <v/>
      </c>
      <c r="H1222" s="34">
        <f>Subsurface_Radargram_Data!F241</f>
        <v/>
      </c>
    </row>
    <row r="1223">
      <c r="A1223" s="34">
        <f>Subsurface_Radargram_Data!A242</f>
        <v/>
      </c>
      <c r="B1223" s="34">
        <f>Subsurface_Radargram_Data!C242</f>
        <v/>
      </c>
      <c r="C1223" s="34">
        <f>Subsurface_Radargram_Data!A242</f>
        <v/>
      </c>
      <c r="D1223" s="34">
        <f>Subsurface_Radargram_Data!D242</f>
        <v/>
      </c>
      <c r="E1223" s="34">
        <f>Subsurface_Radargram_Data!A242</f>
        <v/>
      </c>
      <c r="F1223" s="34">
        <f>Subsurface_Radargram_Data!E242</f>
        <v/>
      </c>
      <c r="G1223" s="34">
        <f>Subsurface_Radargram_Data!A242</f>
        <v/>
      </c>
      <c r="H1223" s="34">
        <f>Subsurface_Radargram_Data!F242</f>
        <v/>
      </c>
    </row>
    <row r="1226" ht="15.6" customHeight="1" s="63">
      <c r="A1226" s="32" t="inlineStr">
        <is>
          <t>Detectability Margin vs Threshold</t>
        </is>
      </c>
    </row>
    <row r="1227">
      <c r="A1227" s="33" t="inlineStr">
        <is>
          <t>Lens echo margin x</t>
        </is>
      </c>
      <c r="B1227" s="33" t="inlineStr">
        <is>
          <t>Lens echo margin</t>
        </is>
      </c>
      <c r="C1227" s="33" t="inlineStr">
        <is>
          <t>Ocean echo margin x</t>
        </is>
      </c>
      <c r="D1227" s="33" t="inlineStr">
        <is>
          <t>Ocean echo margin</t>
        </is>
      </c>
      <c r="E1227" s="33" t="inlineStr">
        <is>
          <t>Zero margin threshold x</t>
        </is>
      </c>
      <c r="F1227" s="33" t="inlineStr">
        <is>
          <t>Zero margin threshold</t>
        </is>
      </c>
    </row>
    <row r="1228">
      <c r="A1228" s="34">
        <f>Subsurface_Live_Data!A2</f>
        <v/>
      </c>
      <c r="B1228" s="34">
        <f>Subsurface_Live_Data!X2</f>
        <v/>
      </c>
      <c r="C1228" s="34">
        <f>Subsurface_Live_Data!A2</f>
        <v/>
      </c>
      <c r="D1228" s="34">
        <f>Subsurface_Live_Data!Y2</f>
        <v/>
      </c>
      <c r="E1228" s="34">
        <f>Subsurface_Live_Data!A2</f>
        <v/>
      </c>
      <c r="F1228" s="34">
        <f>Subsurface_Live_Data!AA2</f>
        <v/>
      </c>
    </row>
    <row r="1229">
      <c r="A1229" s="34">
        <f>Subsurface_Live_Data!A3</f>
        <v/>
      </c>
      <c r="B1229" s="34">
        <f>Subsurface_Live_Data!X3</f>
        <v/>
      </c>
      <c r="C1229" s="34">
        <f>Subsurface_Live_Data!A3</f>
        <v/>
      </c>
      <c r="D1229" s="34">
        <f>Subsurface_Live_Data!Y3</f>
        <v/>
      </c>
      <c r="E1229" s="34">
        <f>Subsurface_Live_Data!A3</f>
        <v/>
      </c>
      <c r="F1229" s="34">
        <f>Subsurface_Live_Data!AA3</f>
        <v/>
      </c>
    </row>
    <row r="1230">
      <c r="A1230" s="34">
        <f>Subsurface_Live_Data!A4</f>
        <v/>
      </c>
      <c r="B1230" s="34">
        <f>Subsurface_Live_Data!X4</f>
        <v/>
      </c>
      <c r="C1230" s="34">
        <f>Subsurface_Live_Data!A4</f>
        <v/>
      </c>
      <c r="D1230" s="34">
        <f>Subsurface_Live_Data!Y4</f>
        <v/>
      </c>
      <c r="E1230" s="34">
        <f>Subsurface_Live_Data!A4</f>
        <v/>
      </c>
      <c r="F1230" s="34">
        <f>Subsurface_Live_Data!AA4</f>
        <v/>
      </c>
    </row>
    <row r="1231">
      <c r="A1231" s="34">
        <f>Subsurface_Live_Data!A5</f>
        <v/>
      </c>
      <c r="B1231" s="34">
        <f>Subsurface_Live_Data!X5</f>
        <v/>
      </c>
      <c r="C1231" s="34">
        <f>Subsurface_Live_Data!A5</f>
        <v/>
      </c>
      <c r="D1231" s="34">
        <f>Subsurface_Live_Data!Y5</f>
        <v/>
      </c>
      <c r="E1231" s="34">
        <f>Subsurface_Live_Data!A5</f>
        <v/>
      </c>
      <c r="F1231" s="34">
        <f>Subsurface_Live_Data!AA5</f>
        <v/>
      </c>
    </row>
    <row r="1232">
      <c r="A1232" s="34">
        <f>Subsurface_Live_Data!A6</f>
        <v/>
      </c>
      <c r="B1232" s="34">
        <f>Subsurface_Live_Data!X6</f>
        <v/>
      </c>
      <c r="C1232" s="34">
        <f>Subsurface_Live_Data!A6</f>
        <v/>
      </c>
      <c r="D1232" s="34">
        <f>Subsurface_Live_Data!Y6</f>
        <v/>
      </c>
      <c r="E1232" s="34">
        <f>Subsurface_Live_Data!A6</f>
        <v/>
      </c>
      <c r="F1232" s="34">
        <f>Subsurface_Live_Data!AA6</f>
        <v/>
      </c>
    </row>
    <row r="1233">
      <c r="A1233" s="34">
        <f>Subsurface_Live_Data!A7</f>
        <v/>
      </c>
      <c r="B1233" s="34">
        <f>Subsurface_Live_Data!X7</f>
        <v/>
      </c>
      <c r="C1233" s="34">
        <f>Subsurface_Live_Data!A7</f>
        <v/>
      </c>
      <c r="D1233" s="34">
        <f>Subsurface_Live_Data!Y7</f>
        <v/>
      </c>
      <c r="E1233" s="34">
        <f>Subsurface_Live_Data!A7</f>
        <v/>
      </c>
      <c r="F1233" s="34">
        <f>Subsurface_Live_Data!AA7</f>
        <v/>
      </c>
    </row>
    <row r="1234">
      <c r="A1234" s="34">
        <f>Subsurface_Live_Data!A8</f>
        <v/>
      </c>
      <c r="B1234" s="34">
        <f>Subsurface_Live_Data!X8</f>
        <v/>
      </c>
      <c r="C1234" s="34">
        <f>Subsurface_Live_Data!A8</f>
        <v/>
      </c>
      <c r="D1234" s="34">
        <f>Subsurface_Live_Data!Y8</f>
        <v/>
      </c>
      <c r="E1234" s="34">
        <f>Subsurface_Live_Data!A8</f>
        <v/>
      </c>
      <c r="F1234" s="34">
        <f>Subsurface_Live_Data!AA8</f>
        <v/>
      </c>
    </row>
    <row r="1235">
      <c r="A1235" s="34">
        <f>Subsurface_Live_Data!A9</f>
        <v/>
      </c>
      <c r="B1235" s="34">
        <f>Subsurface_Live_Data!X9</f>
        <v/>
      </c>
      <c r="C1235" s="34">
        <f>Subsurface_Live_Data!A9</f>
        <v/>
      </c>
      <c r="D1235" s="34">
        <f>Subsurface_Live_Data!Y9</f>
        <v/>
      </c>
      <c r="E1235" s="34">
        <f>Subsurface_Live_Data!A9</f>
        <v/>
      </c>
      <c r="F1235" s="34">
        <f>Subsurface_Live_Data!AA9</f>
        <v/>
      </c>
    </row>
    <row r="1236">
      <c r="A1236" s="34">
        <f>Subsurface_Live_Data!A10</f>
        <v/>
      </c>
      <c r="B1236" s="34">
        <f>Subsurface_Live_Data!X10</f>
        <v/>
      </c>
      <c r="C1236" s="34">
        <f>Subsurface_Live_Data!A10</f>
        <v/>
      </c>
      <c r="D1236" s="34">
        <f>Subsurface_Live_Data!Y10</f>
        <v/>
      </c>
      <c r="E1236" s="34">
        <f>Subsurface_Live_Data!A10</f>
        <v/>
      </c>
      <c r="F1236" s="34">
        <f>Subsurface_Live_Data!AA10</f>
        <v/>
      </c>
    </row>
    <row r="1237">
      <c r="A1237" s="34">
        <f>Subsurface_Live_Data!A11</f>
        <v/>
      </c>
      <c r="B1237" s="34">
        <f>Subsurface_Live_Data!X11</f>
        <v/>
      </c>
      <c r="C1237" s="34">
        <f>Subsurface_Live_Data!A11</f>
        <v/>
      </c>
      <c r="D1237" s="34">
        <f>Subsurface_Live_Data!Y11</f>
        <v/>
      </c>
      <c r="E1237" s="34">
        <f>Subsurface_Live_Data!A11</f>
        <v/>
      </c>
      <c r="F1237" s="34">
        <f>Subsurface_Live_Data!AA11</f>
        <v/>
      </c>
    </row>
    <row r="1238">
      <c r="A1238" s="34">
        <f>Subsurface_Live_Data!A12</f>
        <v/>
      </c>
      <c r="B1238" s="34">
        <f>Subsurface_Live_Data!X12</f>
        <v/>
      </c>
      <c r="C1238" s="34">
        <f>Subsurface_Live_Data!A12</f>
        <v/>
      </c>
      <c r="D1238" s="34">
        <f>Subsurface_Live_Data!Y12</f>
        <v/>
      </c>
      <c r="E1238" s="34">
        <f>Subsurface_Live_Data!A12</f>
        <v/>
      </c>
      <c r="F1238" s="34">
        <f>Subsurface_Live_Data!AA12</f>
        <v/>
      </c>
    </row>
    <row r="1239">
      <c r="A1239" s="34">
        <f>Subsurface_Live_Data!A13</f>
        <v/>
      </c>
      <c r="B1239" s="34">
        <f>Subsurface_Live_Data!X13</f>
        <v/>
      </c>
      <c r="C1239" s="34">
        <f>Subsurface_Live_Data!A13</f>
        <v/>
      </c>
      <c r="D1239" s="34">
        <f>Subsurface_Live_Data!Y13</f>
        <v/>
      </c>
      <c r="E1239" s="34">
        <f>Subsurface_Live_Data!A13</f>
        <v/>
      </c>
      <c r="F1239" s="34">
        <f>Subsurface_Live_Data!AA13</f>
        <v/>
      </c>
    </row>
    <row r="1240">
      <c r="A1240" s="34">
        <f>Subsurface_Live_Data!A14</f>
        <v/>
      </c>
      <c r="B1240" s="34">
        <f>Subsurface_Live_Data!X14</f>
        <v/>
      </c>
      <c r="C1240" s="34">
        <f>Subsurface_Live_Data!A14</f>
        <v/>
      </c>
      <c r="D1240" s="34">
        <f>Subsurface_Live_Data!Y14</f>
        <v/>
      </c>
      <c r="E1240" s="34">
        <f>Subsurface_Live_Data!A14</f>
        <v/>
      </c>
      <c r="F1240" s="34">
        <f>Subsurface_Live_Data!AA14</f>
        <v/>
      </c>
    </row>
    <row r="1241">
      <c r="A1241" s="34">
        <f>Subsurface_Live_Data!A15</f>
        <v/>
      </c>
      <c r="B1241" s="34">
        <f>Subsurface_Live_Data!X15</f>
        <v/>
      </c>
      <c r="C1241" s="34">
        <f>Subsurface_Live_Data!A15</f>
        <v/>
      </c>
      <c r="D1241" s="34">
        <f>Subsurface_Live_Data!Y15</f>
        <v/>
      </c>
      <c r="E1241" s="34">
        <f>Subsurface_Live_Data!A15</f>
        <v/>
      </c>
      <c r="F1241" s="34">
        <f>Subsurface_Live_Data!AA15</f>
        <v/>
      </c>
    </row>
    <row r="1242">
      <c r="A1242" s="34">
        <f>Subsurface_Live_Data!A16</f>
        <v/>
      </c>
      <c r="B1242" s="34">
        <f>Subsurface_Live_Data!X16</f>
        <v/>
      </c>
      <c r="C1242" s="34">
        <f>Subsurface_Live_Data!A16</f>
        <v/>
      </c>
      <c r="D1242" s="34">
        <f>Subsurface_Live_Data!Y16</f>
        <v/>
      </c>
      <c r="E1242" s="34">
        <f>Subsurface_Live_Data!A16</f>
        <v/>
      </c>
      <c r="F1242" s="34">
        <f>Subsurface_Live_Data!AA16</f>
        <v/>
      </c>
    </row>
    <row r="1243">
      <c r="A1243" s="34">
        <f>Subsurface_Live_Data!A17</f>
        <v/>
      </c>
      <c r="B1243" s="34">
        <f>Subsurface_Live_Data!X17</f>
        <v/>
      </c>
      <c r="C1243" s="34">
        <f>Subsurface_Live_Data!A17</f>
        <v/>
      </c>
      <c r="D1243" s="34">
        <f>Subsurface_Live_Data!Y17</f>
        <v/>
      </c>
      <c r="E1243" s="34">
        <f>Subsurface_Live_Data!A17</f>
        <v/>
      </c>
      <c r="F1243" s="34">
        <f>Subsurface_Live_Data!AA17</f>
        <v/>
      </c>
    </row>
    <row r="1244">
      <c r="A1244" s="34">
        <f>Subsurface_Live_Data!A18</f>
        <v/>
      </c>
      <c r="B1244" s="34">
        <f>Subsurface_Live_Data!X18</f>
        <v/>
      </c>
      <c r="C1244" s="34">
        <f>Subsurface_Live_Data!A18</f>
        <v/>
      </c>
      <c r="D1244" s="34">
        <f>Subsurface_Live_Data!Y18</f>
        <v/>
      </c>
      <c r="E1244" s="34">
        <f>Subsurface_Live_Data!A18</f>
        <v/>
      </c>
      <c r="F1244" s="34">
        <f>Subsurface_Live_Data!AA18</f>
        <v/>
      </c>
    </row>
    <row r="1245">
      <c r="A1245" s="34">
        <f>Subsurface_Live_Data!A19</f>
        <v/>
      </c>
      <c r="B1245" s="34">
        <f>Subsurface_Live_Data!X19</f>
        <v/>
      </c>
      <c r="C1245" s="34">
        <f>Subsurface_Live_Data!A19</f>
        <v/>
      </c>
      <c r="D1245" s="34">
        <f>Subsurface_Live_Data!Y19</f>
        <v/>
      </c>
      <c r="E1245" s="34">
        <f>Subsurface_Live_Data!A19</f>
        <v/>
      </c>
      <c r="F1245" s="34">
        <f>Subsurface_Live_Data!AA19</f>
        <v/>
      </c>
    </row>
    <row r="1246">
      <c r="A1246" s="34">
        <f>Subsurface_Live_Data!A20</f>
        <v/>
      </c>
      <c r="B1246" s="34">
        <f>Subsurface_Live_Data!X20</f>
        <v/>
      </c>
      <c r="C1246" s="34">
        <f>Subsurface_Live_Data!A20</f>
        <v/>
      </c>
      <c r="D1246" s="34">
        <f>Subsurface_Live_Data!Y20</f>
        <v/>
      </c>
      <c r="E1246" s="34">
        <f>Subsurface_Live_Data!A20</f>
        <v/>
      </c>
      <c r="F1246" s="34">
        <f>Subsurface_Live_Data!AA20</f>
        <v/>
      </c>
    </row>
    <row r="1247">
      <c r="A1247" s="34">
        <f>Subsurface_Live_Data!A21</f>
        <v/>
      </c>
      <c r="B1247" s="34">
        <f>Subsurface_Live_Data!X21</f>
        <v/>
      </c>
      <c r="C1247" s="34">
        <f>Subsurface_Live_Data!A21</f>
        <v/>
      </c>
      <c r="D1247" s="34">
        <f>Subsurface_Live_Data!Y21</f>
        <v/>
      </c>
      <c r="E1247" s="34">
        <f>Subsurface_Live_Data!A21</f>
        <v/>
      </c>
      <c r="F1247" s="34">
        <f>Subsurface_Live_Data!AA21</f>
        <v/>
      </c>
    </row>
    <row r="1248">
      <c r="A1248" s="34">
        <f>Subsurface_Live_Data!A22</f>
        <v/>
      </c>
      <c r="B1248" s="34">
        <f>Subsurface_Live_Data!X22</f>
        <v/>
      </c>
      <c r="C1248" s="34">
        <f>Subsurface_Live_Data!A22</f>
        <v/>
      </c>
      <c r="D1248" s="34">
        <f>Subsurface_Live_Data!Y22</f>
        <v/>
      </c>
      <c r="E1248" s="34">
        <f>Subsurface_Live_Data!A22</f>
        <v/>
      </c>
      <c r="F1248" s="34">
        <f>Subsurface_Live_Data!AA22</f>
        <v/>
      </c>
    </row>
    <row r="1249">
      <c r="A1249" s="34">
        <f>Subsurface_Live_Data!A23</f>
        <v/>
      </c>
      <c r="B1249" s="34">
        <f>Subsurface_Live_Data!X23</f>
        <v/>
      </c>
      <c r="C1249" s="34">
        <f>Subsurface_Live_Data!A23</f>
        <v/>
      </c>
      <c r="D1249" s="34">
        <f>Subsurface_Live_Data!Y23</f>
        <v/>
      </c>
      <c r="E1249" s="34">
        <f>Subsurface_Live_Data!A23</f>
        <v/>
      </c>
      <c r="F1249" s="34">
        <f>Subsurface_Live_Data!AA23</f>
        <v/>
      </c>
    </row>
    <row r="1250">
      <c r="A1250" s="34">
        <f>Subsurface_Live_Data!A24</f>
        <v/>
      </c>
      <c r="B1250" s="34">
        <f>Subsurface_Live_Data!X24</f>
        <v/>
      </c>
      <c r="C1250" s="34">
        <f>Subsurface_Live_Data!A24</f>
        <v/>
      </c>
      <c r="D1250" s="34">
        <f>Subsurface_Live_Data!Y24</f>
        <v/>
      </c>
      <c r="E1250" s="34">
        <f>Subsurface_Live_Data!A24</f>
        <v/>
      </c>
      <c r="F1250" s="34">
        <f>Subsurface_Live_Data!AA24</f>
        <v/>
      </c>
    </row>
    <row r="1251">
      <c r="A1251" s="34">
        <f>Subsurface_Live_Data!A25</f>
        <v/>
      </c>
      <c r="B1251" s="34">
        <f>Subsurface_Live_Data!X25</f>
        <v/>
      </c>
      <c r="C1251" s="34">
        <f>Subsurface_Live_Data!A25</f>
        <v/>
      </c>
      <c r="D1251" s="34">
        <f>Subsurface_Live_Data!Y25</f>
        <v/>
      </c>
      <c r="E1251" s="34">
        <f>Subsurface_Live_Data!A25</f>
        <v/>
      </c>
      <c r="F1251" s="34">
        <f>Subsurface_Live_Data!AA25</f>
        <v/>
      </c>
    </row>
    <row r="1252">
      <c r="A1252" s="34">
        <f>Subsurface_Live_Data!A26</f>
        <v/>
      </c>
      <c r="B1252" s="34">
        <f>Subsurface_Live_Data!X26</f>
        <v/>
      </c>
      <c r="C1252" s="34">
        <f>Subsurface_Live_Data!A26</f>
        <v/>
      </c>
      <c r="D1252" s="34">
        <f>Subsurface_Live_Data!Y26</f>
        <v/>
      </c>
      <c r="E1252" s="34">
        <f>Subsurface_Live_Data!A26</f>
        <v/>
      </c>
      <c r="F1252" s="34">
        <f>Subsurface_Live_Data!AA26</f>
        <v/>
      </c>
    </row>
    <row r="1253">
      <c r="A1253" s="34">
        <f>Subsurface_Live_Data!A27</f>
        <v/>
      </c>
      <c r="B1253" s="34">
        <f>Subsurface_Live_Data!X27</f>
        <v/>
      </c>
      <c r="C1253" s="34">
        <f>Subsurface_Live_Data!A27</f>
        <v/>
      </c>
      <c r="D1253" s="34">
        <f>Subsurface_Live_Data!Y27</f>
        <v/>
      </c>
      <c r="E1253" s="34">
        <f>Subsurface_Live_Data!A27</f>
        <v/>
      </c>
      <c r="F1253" s="34">
        <f>Subsurface_Live_Data!AA27</f>
        <v/>
      </c>
    </row>
    <row r="1254">
      <c r="A1254" s="34">
        <f>Subsurface_Live_Data!A28</f>
        <v/>
      </c>
      <c r="B1254" s="34">
        <f>Subsurface_Live_Data!X28</f>
        <v/>
      </c>
      <c r="C1254" s="34">
        <f>Subsurface_Live_Data!A28</f>
        <v/>
      </c>
      <c r="D1254" s="34">
        <f>Subsurface_Live_Data!Y28</f>
        <v/>
      </c>
      <c r="E1254" s="34">
        <f>Subsurface_Live_Data!A28</f>
        <v/>
      </c>
      <c r="F1254" s="34">
        <f>Subsurface_Live_Data!AA28</f>
        <v/>
      </c>
    </row>
    <row r="1255">
      <c r="A1255" s="34">
        <f>Subsurface_Live_Data!A29</f>
        <v/>
      </c>
      <c r="B1255" s="34">
        <f>Subsurface_Live_Data!X29</f>
        <v/>
      </c>
      <c r="C1255" s="34">
        <f>Subsurface_Live_Data!A29</f>
        <v/>
      </c>
      <c r="D1255" s="34">
        <f>Subsurface_Live_Data!Y29</f>
        <v/>
      </c>
      <c r="E1255" s="34">
        <f>Subsurface_Live_Data!A29</f>
        <v/>
      </c>
      <c r="F1255" s="34">
        <f>Subsurface_Live_Data!AA29</f>
        <v/>
      </c>
    </row>
    <row r="1256">
      <c r="A1256" s="34">
        <f>Subsurface_Live_Data!A30</f>
        <v/>
      </c>
      <c r="B1256" s="34">
        <f>Subsurface_Live_Data!X30</f>
        <v/>
      </c>
      <c r="C1256" s="34">
        <f>Subsurface_Live_Data!A30</f>
        <v/>
      </c>
      <c r="D1256" s="34">
        <f>Subsurface_Live_Data!Y30</f>
        <v/>
      </c>
      <c r="E1256" s="34">
        <f>Subsurface_Live_Data!A30</f>
        <v/>
      </c>
      <c r="F1256" s="34">
        <f>Subsurface_Live_Data!AA30</f>
        <v/>
      </c>
    </row>
    <row r="1257">
      <c r="A1257" s="34">
        <f>Subsurface_Live_Data!A31</f>
        <v/>
      </c>
      <c r="B1257" s="34">
        <f>Subsurface_Live_Data!X31</f>
        <v/>
      </c>
      <c r="C1257" s="34">
        <f>Subsurface_Live_Data!A31</f>
        <v/>
      </c>
      <c r="D1257" s="34">
        <f>Subsurface_Live_Data!Y31</f>
        <v/>
      </c>
      <c r="E1257" s="34">
        <f>Subsurface_Live_Data!A31</f>
        <v/>
      </c>
      <c r="F1257" s="34">
        <f>Subsurface_Live_Data!AA31</f>
        <v/>
      </c>
    </row>
    <row r="1258">
      <c r="A1258" s="34">
        <f>Subsurface_Live_Data!A32</f>
        <v/>
      </c>
      <c r="B1258" s="34">
        <f>Subsurface_Live_Data!X32</f>
        <v/>
      </c>
      <c r="C1258" s="34">
        <f>Subsurface_Live_Data!A32</f>
        <v/>
      </c>
      <c r="D1258" s="34">
        <f>Subsurface_Live_Data!Y32</f>
        <v/>
      </c>
      <c r="E1258" s="34">
        <f>Subsurface_Live_Data!A32</f>
        <v/>
      </c>
      <c r="F1258" s="34">
        <f>Subsurface_Live_Data!AA32</f>
        <v/>
      </c>
    </row>
    <row r="1259">
      <c r="A1259" s="34">
        <f>Subsurface_Live_Data!A33</f>
        <v/>
      </c>
      <c r="B1259" s="34">
        <f>Subsurface_Live_Data!X33</f>
        <v/>
      </c>
      <c r="C1259" s="34">
        <f>Subsurface_Live_Data!A33</f>
        <v/>
      </c>
      <c r="D1259" s="34">
        <f>Subsurface_Live_Data!Y33</f>
        <v/>
      </c>
      <c r="E1259" s="34">
        <f>Subsurface_Live_Data!A33</f>
        <v/>
      </c>
      <c r="F1259" s="34">
        <f>Subsurface_Live_Data!AA33</f>
        <v/>
      </c>
    </row>
    <row r="1260">
      <c r="A1260" s="34">
        <f>Subsurface_Live_Data!A34</f>
        <v/>
      </c>
      <c r="B1260" s="34">
        <f>Subsurface_Live_Data!X34</f>
        <v/>
      </c>
      <c r="C1260" s="34">
        <f>Subsurface_Live_Data!A34</f>
        <v/>
      </c>
      <c r="D1260" s="34">
        <f>Subsurface_Live_Data!Y34</f>
        <v/>
      </c>
      <c r="E1260" s="34">
        <f>Subsurface_Live_Data!A34</f>
        <v/>
      </c>
      <c r="F1260" s="34">
        <f>Subsurface_Live_Data!AA34</f>
        <v/>
      </c>
    </row>
    <row r="1261">
      <c r="A1261" s="34">
        <f>Subsurface_Live_Data!A35</f>
        <v/>
      </c>
      <c r="B1261" s="34">
        <f>Subsurface_Live_Data!X35</f>
        <v/>
      </c>
      <c r="C1261" s="34">
        <f>Subsurface_Live_Data!A35</f>
        <v/>
      </c>
      <c r="D1261" s="34">
        <f>Subsurface_Live_Data!Y35</f>
        <v/>
      </c>
      <c r="E1261" s="34">
        <f>Subsurface_Live_Data!A35</f>
        <v/>
      </c>
      <c r="F1261" s="34">
        <f>Subsurface_Live_Data!AA35</f>
        <v/>
      </c>
    </row>
    <row r="1262">
      <c r="A1262" s="34">
        <f>Subsurface_Live_Data!A36</f>
        <v/>
      </c>
      <c r="B1262" s="34">
        <f>Subsurface_Live_Data!X36</f>
        <v/>
      </c>
      <c r="C1262" s="34">
        <f>Subsurface_Live_Data!A36</f>
        <v/>
      </c>
      <c r="D1262" s="34">
        <f>Subsurface_Live_Data!Y36</f>
        <v/>
      </c>
      <c r="E1262" s="34">
        <f>Subsurface_Live_Data!A36</f>
        <v/>
      </c>
      <c r="F1262" s="34">
        <f>Subsurface_Live_Data!AA36</f>
        <v/>
      </c>
    </row>
    <row r="1263">
      <c r="A1263" s="34">
        <f>Subsurface_Live_Data!A37</f>
        <v/>
      </c>
      <c r="B1263" s="34">
        <f>Subsurface_Live_Data!X37</f>
        <v/>
      </c>
      <c r="C1263" s="34">
        <f>Subsurface_Live_Data!A37</f>
        <v/>
      </c>
      <c r="D1263" s="34">
        <f>Subsurface_Live_Data!Y37</f>
        <v/>
      </c>
      <c r="E1263" s="34">
        <f>Subsurface_Live_Data!A37</f>
        <v/>
      </c>
      <c r="F1263" s="34">
        <f>Subsurface_Live_Data!AA37</f>
        <v/>
      </c>
    </row>
    <row r="1264">
      <c r="A1264" s="34">
        <f>Subsurface_Live_Data!A38</f>
        <v/>
      </c>
      <c r="B1264" s="34">
        <f>Subsurface_Live_Data!X38</f>
        <v/>
      </c>
      <c r="C1264" s="34">
        <f>Subsurface_Live_Data!A38</f>
        <v/>
      </c>
      <c r="D1264" s="34">
        <f>Subsurface_Live_Data!Y38</f>
        <v/>
      </c>
      <c r="E1264" s="34">
        <f>Subsurface_Live_Data!A38</f>
        <v/>
      </c>
      <c r="F1264" s="34">
        <f>Subsurface_Live_Data!AA38</f>
        <v/>
      </c>
    </row>
    <row r="1265">
      <c r="A1265" s="34">
        <f>Subsurface_Live_Data!A39</f>
        <v/>
      </c>
      <c r="B1265" s="34">
        <f>Subsurface_Live_Data!X39</f>
        <v/>
      </c>
      <c r="C1265" s="34">
        <f>Subsurface_Live_Data!A39</f>
        <v/>
      </c>
      <c r="D1265" s="34">
        <f>Subsurface_Live_Data!Y39</f>
        <v/>
      </c>
      <c r="E1265" s="34">
        <f>Subsurface_Live_Data!A39</f>
        <v/>
      </c>
      <c r="F1265" s="34">
        <f>Subsurface_Live_Data!AA39</f>
        <v/>
      </c>
    </row>
    <row r="1266">
      <c r="A1266" s="34">
        <f>Subsurface_Live_Data!A40</f>
        <v/>
      </c>
      <c r="B1266" s="34">
        <f>Subsurface_Live_Data!X40</f>
        <v/>
      </c>
      <c r="C1266" s="34">
        <f>Subsurface_Live_Data!A40</f>
        <v/>
      </c>
      <c r="D1266" s="34">
        <f>Subsurface_Live_Data!Y40</f>
        <v/>
      </c>
      <c r="E1266" s="34">
        <f>Subsurface_Live_Data!A40</f>
        <v/>
      </c>
      <c r="F1266" s="34">
        <f>Subsurface_Live_Data!AA40</f>
        <v/>
      </c>
    </row>
    <row r="1267">
      <c r="A1267" s="34">
        <f>Subsurface_Live_Data!A41</f>
        <v/>
      </c>
      <c r="B1267" s="34">
        <f>Subsurface_Live_Data!X41</f>
        <v/>
      </c>
      <c r="C1267" s="34">
        <f>Subsurface_Live_Data!A41</f>
        <v/>
      </c>
      <c r="D1267" s="34">
        <f>Subsurface_Live_Data!Y41</f>
        <v/>
      </c>
      <c r="E1267" s="34">
        <f>Subsurface_Live_Data!A41</f>
        <v/>
      </c>
      <c r="F1267" s="34">
        <f>Subsurface_Live_Data!AA41</f>
        <v/>
      </c>
    </row>
    <row r="1268">
      <c r="A1268" s="34">
        <f>Subsurface_Live_Data!A42</f>
        <v/>
      </c>
      <c r="B1268" s="34">
        <f>Subsurface_Live_Data!X42</f>
        <v/>
      </c>
      <c r="C1268" s="34">
        <f>Subsurface_Live_Data!A42</f>
        <v/>
      </c>
      <c r="D1268" s="34">
        <f>Subsurface_Live_Data!Y42</f>
        <v/>
      </c>
      <c r="E1268" s="34">
        <f>Subsurface_Live_Data!A42</f>
        <v/>
      </c>
      <c r="F1268" s="34">
        <f>Subsurface_Live_Data!AA42</f>
        <v/>
      </c>
    </row>
    <row r="1269">
      <c r="A1269" s="34">
        <f>Subsurface_Live_Data!A43</f>
        <v/>
      </c>
      <c r="B1269" s="34">
        <f>Subsurface_Live_Data!X43</f>
        <v/>
      </c>
      <c r="C1269" s="34">
        <f>Subsurface_Live_Data!A43</f>
        <v/>
      </c>
      <c r="D1269" s="34">
        <f>Subsurface_Live_Data!Y43</f>
        <v/>
      </c>
      <c r="E1269" s="34">
        <f>Subsurface_Live_Data!A43</f>
        <v/>
      </c>
      <c r="F1269" s="34">
        <f>Subsurface_Live_Data!AA43</f>
        <v/>
      </c>
    </row>
    <row r="1270">
      <c r="A1270" s="34">
        <f>Subsurface_Live_Data!A44</f>
        <v/>
      </c>
      <c r="B1270" s="34">
        <f>Subsurface_Live_Data!X44</f>
        <v/>
      </c>
      <c r="C1270" s="34">
        <f>Subsurface_Live_Data!A44</f>
        <v/>
      </c>
      <c r="D1270" s="34">
        <f>Subsurface_Live_Data!Y44</f>
        <v/>
      </c>
      <c r="E1270" s="34">
        <f>Subsurface_Live_Data!A44</f>
        <v/>
      </c>
      <c r="F1270" s="34">
        <f>Subsurface_Live_Data!AA44</f>
        <v/>
      </c>
    </row>
    <row r="1271">
      <c r="A1271" s="34">
        <f>Subsurface_Live_Data!A45</f>
        <v/>
      </c>
      <c r="B1271" s="34">
        <f>Subsurface_Live_Data!X45</f>
        <v/>
      </c>
      <c r="C1271" s="34">
        <f>Subsurface_Live_Data!A45</f>
        <v/>
      </c>
      <c r="D1271" s="34">
        <f>Subsurface_Live_Data!Y45</f>
        <v/>
      </c>
      <c r="E1271" s="34">
        <f>Subsurface_Live_Data!A45</f>
        <v/>
      </c>
      <c r="F1271" s="34">
        <f>Subsurface_Live_Data!AA45</f>
        <v/>
      </c>
    </row>
    <row r="1272">
      <c r="A1272" s="34">
        <f>Subsurface_Live_Data!A46</f>
        <v/>
      </c>
      <c r="B1272" s="34">
        <f>Subsurface_Live_Data!X46</f>
        <v/>
      </c>
      <c r="C1272" s="34">
        <f>Subsurface_Live_Data!A46</f>
        <v/>
      </c>
      <c r="D1272" s="34">
        <f>Subsurface_Live_Data!Y46</f>
        <v/>
      </c>
      <c r="E1272" s="34">
        <f>Subsurface_Live_Data!A46</f>
        <v/>
      </c>
      <c r="F1272" s="34">
        <f>Subsurface_Live_Data!AA46</f>
        <v/>
      </c>
    </row>
    <row r="1273">
      <c r="A1273" s="34">
        <f>Subsurface_Live_Data!A47</f>
        <v/>
      </c>
      <c r="B1273" s="34">
        <f>Subsurface_Live_Data!X47</f>
        <v/>
      </c>
      <c r="C1273" s="34">
        <f>Subsurface_Live_Data!A47</f>
        <v/>
      </c>
      <c r="D1273" s="34">
        <f>Subsurface_Live_Data!Y47</f>
        <v/>
      </c>
      <c r="E1273" s="34">
        <f>Subsurface_Live_Data!A47</f>
        <v/>
      </c>
      <c r="F1273" s="34">
        <f>Subsurface_Live_Data!AA47</f>
        <v/>
      </c>
    </row>
    <row r="1274">
      <c r="A1274" s="34">
        <f>Subsurface_Live_Data!A48</f>
        <v/>
      </c>
      <c r="B1274" s="34">
        <f>Subsurface_Live_Data!X48</f>
        <v/>
      </c>
      <c r="C1274" s="34">
        <f>Subsurface_Live_Data!A48</f>
        <v/>
      </c>
      <c r="D1274" s="34">
        <f>Subsurface_Live_Data!Y48</f>
        <v/>
      </c>
      <c r="E1274" s="34">
        <f>Subsurface_Live_Data!A48</f>
        <v/>
      </c>
      <c r="F1274" s="34">
        <f>Subsurface_Live_Data!AA48</f>
        <v/>
      </c>
    </row>
    <row r="1275">
      <c r="A1275" s="34">
        <f>Subsurface_Live_Data!A49</f>
        <v/>
      </c>
      <c r="B1275" s="34">
        <f>Subsurface_Live_Data!X49</f>
        <v/>
      </c>
      <c r="C1275" s="34">
        <f>Subsurface_Live_Data!A49</f>
        <v/>
      </c>
      <c r="D1275" s="34">
        <f>Subsurface_Live_Data!Y49</f>
        <v/>
      </c>
      <c r="E1275" s="34">
        <f>Subsurface_Live_Data!A49</f>
        <v/>
      </c>
      <c r="F1275" s="34">
        <f>Subsurface_Live_Data!AA49</f>
        <v/>
      </c>
    </row>
    <row r="1276">
      <c r="A1276" s="34">
        <f>Subsurface_Live_Data!A50</f>
        <v/>
      </c>
      <c r="B1276" s="34">
        <f>Subsurface_Live_Data!X50</f>
        <v/>
      </c>
      <c r="C1276" s="34">
        <f>Subsurface_Live_Data!A50</f>
        <v/>
      </c>
      <c r="D1276" s="34">
        <f>Subsurface_Live_Data!Y50</f>
        <v/>
      </c>
      <c r="E1276" s="34">
        <f>Subsurface_Live_Data!A50</f>
        <v/>
      </c>
      <c r="F1276" s="34">
        <f>Subsurface_Live_Data!AA50</f>
        <v/>
      </c>
    </row>
    <row r="1277">
      <c r="A1277" s="34">
        <f>Subsurface_Live_Data!A51</f>
        <v/>
      </c>
      <c r="B1277" s="34">
        <f>Subsurface_Live_Data!X51</f>
        <v/>
      </c>
      <c r="C1277" s="34">
        <f>Subsurface_Live_Data!A51</f>
        <v/>
      </c>
      <c r="D1277" s="34">
        <f>Subsurface_Live_Data!Y51</f>
        <v/>
      </c>
      <c r="E1277" s="34">
        <f>Subsurface_Live_Data!A51</f>
        <v/>
      </c>
      <c r="F1277" s="34">
        <f>Subsurface_Live_Data!AA51</f>
        <v/>
      </c>
    </row>
    <row r="1278">
      <c r="A1278" s="34">
        <f>Subsurface_Live_Data!A52</f>
        <v/>
      </c>
      <c r="B1278" s="34">
        <f>Subsurface_Live_Data!X52</f>
        <v/>
      </c>
      <c r="C1278" s="34">
        <f>Subsurface_Live_Data!A52</f>
        <v/>
      </c>
      <c r="D1278" s="34">
        <f>Subsurface_Live_Data!Y52</f>
        <v/>
      </c>
      <c r="E1278" s="34">
        <f>Subsurface_Live_Data!A52</f>
        <v/>
      </c>
      <c r="F1278" s="34">
        <f>Subsurface_Live_Data!AA52</f>
        <v/>
      </c>
    </row>
    <row r="1279">
      <c r="A1279" s="34">
        <f>Subsurface_Live_Data!A53</f>
        <v/>
      </c>
      <c r="B1279" s="34">
        <f>Subsurface_Live_Data!X53</f>
        <v/>
      </c>
      <c r="C1279" s="34">
        <f>Subsurface_Live_Data!A53</f>
        <v/>
      </c>
      <c r="D1279" s="34">
        <f>Subsurface_Live_Data!Y53</f>
        <v/>
      </c>
      <c r="E1279" s="34">
        <f>Subsurface_Live_Data!A53</f>
        <v/>
      </c>
      <c r="F1279" s="34">
        <f>Subsurface_Live_Data!AA53</f>
        <v/>
      </c>
    </row>
    <row r="1280">
      <c r="A1280" s="34">
        <f>Subsurface_Live_Data!A54</f>
        <v/>
      </c>
      <c r="B1280" s="34">
        <f>Subsurface_Live_Data!X54</f>
        <v/>
      </c>
      <c r="C1280" s="34">
        <f>Subsurface_Live_Data!A54</f>
        <v/>
      </c>
      <c r="D1280" s="34">
        <f>Subsurface_Live_Data!Y54</f>
        <v/>
      </c>
      <c r="E1280" s="34">
        <f>Subsurface_Live_Data!A54</f>
        <v/>
      </c>
      <c r="F1280" s="34">
        <f>Subsurface_Live_Data!AA54</f>
        <v/>
      </c>
    </row>
    <row r="1281">
      <c r="A1281" s="34">
        <f>Subsurface_Live_Data!A55</f>
        <v/>
      </c>
      <c r="B1281" s="34">
        <f>Subsurface_Live_Data!X55</f>
        <v/>
      </c>
      <c r="C1281" s="34">
        <f>Subsurface_Live_Data!A55</f>
        <v/>
      </c>
      <c r="D1281" s="34">
        <f>Subsurface_Live_Data!Y55</f>
        <v/>
      </c>
      <c r="E1281" s="34">
        <f>Subsurface_Live_Data!A55</f>
        <v/>
      </c>
      <c r="F1281" s="34">
        <f>Subsurface_Live_Data!AA55</f>
        <v/>
      </c>
    </row>
    <row r="1282">
      <c r="A1282" s="34">
        <f>Subsurface_Live_Data!A56</f>
        <v/>
      </c>
      <c r="B1282" s="34">
        <f>Subsurface_Live_Data!X56</f>
        <v/>
      </c>
      <c r="C1282" s="34">
        <f>Subsurface_Live_Data!A56</f>
        <v/>
      </c>
      <c r="D1282" s="34">
        <f>Subsurface_Live_Data!Y56</f>
        <v/>
      </c>
      <c r="E1282" s="34">
        <f>Subsurface_Live_Data!A56</f>
        <v/>
      </c>
      <c r="F1282" s="34">
        <f>Subsurface_Live_Data!AA56</f>
        <v/>
      </c>
    </row>
    <row r="1283">
      <c r="A1283" s="34">
        <f>Subsurface_Live_Data!A57</f>
        <v/>
      </c>
      <c r="B1283" s="34">
        <f>Subsurface_Live_Data!X57</f>
        <v/>
      </c>
      <c r="C1283" s="34">
        <f>Subsurface_Live_Data!A57</f>
        <v/>
      </c>
      <c r="D1283" s="34">
        <f>Subsurface_Live_Data!Y57</f>
        <v/>
      </c>
      <c r="E1283" s="34">
        <f>Subsurface_Live_Data!A57</f>
        <v/>
      </c>
      <c r="F1283" s="34">
        <f>Subsurface_Live_Data!AA57</f>
        <v/>
      </c>
    </row>
    <row r="1284">
      <c r="A1284" s="34">
        <f>Subsurface_Live_Data!A58</f>
        <v/>
      </c>
      <c r="B1284" s="34">
        <f>Subsurface_Live_Data!X58</f>
        <v/>
      </c>
      <c r="C1284" s="34">
        <f>Subsurface_Live_Data!A58</f>
        <v/>
      </c>
      <c r="D1284" s="34">
        <f>Subsurface_Live_Data!Y58</f>
        <v/>
      </c>
      <c r="E1284" s="34">
        <f>Subsurface_Live_Data!A58</f>
        <v/>
      </c>
      <c r="F1284" s="34">
        <f>Subsurface_Live_Data!AA58</f>
        <v/>
      </c>
    </row>
    <row r="1285">
      <c r="A1285" s="34">
        <f>Subsurface_Live_Data!A59</f>
        <v/>
      </c>
      <c r="B1285" s="34">
        <f>Subsurface_Live_Data!X59</f>
        <v/>
      </c>
      <c r="C1285" s="34">
        <f>Subsurface_Live_Data!A59</f>
        <v/>
      </c>
      <c r="D1285" s="34">
        <f>Subsurface_Live_Data!Y59</f>
        <v/>
      </c>
      <c r="E1285" s="34">
        <f>Subsurface_Live_Data!A59</f>
        <v/>
      </c>
      <c r="F1285" s="34">
        <f>Subsurface_Live_Data!AA59</f>
        <v/>
      </c>
    </row>
    <row r="1286">
      <c r="A1286" s="34">
        <f>Subsurface_Live_Data!A60</f>
        <v/>
      </c>
      <c r="B1286" s="34">
        <f>Subsurface_Live_Data!X60</f>
        <v/>
      </c>
      <c r="C1286" s="34">
        <f>Subsurface_Live_Data!A60</f>
        <v/>
      </c>
      <c r="D1286" s="34">
        <f>Subsurface_Live_Data!Y60</f>
        <v/>
      </c>
      <c r="E1286" s="34">
        <f>Subsurface_Live_Data!A60</f>
        <v/>
      </c>
      <c r="F1286" s="34">
        <f>Subsurface_Live_Data!AA60</f>
        <v/>
      </c>
    </row>
    <row r="1287">
      <c r="A1287" s="34">
        <f>Subsurface_Live_Data!A61</f>
        <v/>
      </c>
      <c r="B1287" s="34">
        <f>Subsurface_Live_Data!X61</f>
        <v/>
      </c>
      <c r="C1287" s="34">
        <f>Subsurface_Live_Data!A61</f>
        <v/>
      </c>
      <c r="D1287" s="34">
        <f>Subsurface_Live_Data!Y61</f>
        <v/>
      </c>
      <c r="E1287" s="34">
        <f>Subsurface_Live_Data!A61</f>
        <v/>
      </c>
      <c r="F1287" s="34">
        <f>Subsurface_Live_Data!AA61</f>
        <v/>
      </c>
    </row>
    <row r="1288">
      <c r="A1288" s="34">
        <f>Subsurface_Live_Data!A62</f>
        <v/>
      </c>
      <c r="B1288" s="34">
        <f>Subsurface_Live_Data!X62</f>
        <v/>
      </c>
      <c r="C1288" s="34">
        <f>Subsurface_Live_Data!A62</f>
        <v/>
      </c>
      <c r="D1288" s="34">
        <f>Subsurface_Live_Data!Y62</f>
        <v/>
      </c>
      <c r="E1288" s="34">
        <f>Subsurface_Live_Data!A62</f>
        <v/>
      </c>
      <c r="F1288" s="34">
        <f>Subsurface_Live_Data!AA62</f>
        <v/>
      </c>
    </row>
    <row r="1289">
      <c r="A1289" s="34">
        <f>Subsurface_Live_Data!A63</f>
        <v/>
      </c>
      <c r="B1289" s="34">
        <f>Subsurface_Live_Data!X63</f>
        <v/>
      </c>
      <c r="C1289" s="34">
        <f>Subsurface_Live_Data!A63</f>
        <v/>
      </c>
      <c r="D1289" s="34">
        <f>Subsurface_Live_Data!Y63</f>
        <v/>
      </c>
      <c r="E1289" s="34">
        <f>Subsurface_Live_Data!A63</f>
        <v/>
      </c>
      <c r="F1289" s="34">
        <f>Subsurface_Live_Data!AA63</f>
        <v/>
      </c>
    </row>
    <row r="1290">
      <c r="A1290" s="34">
        <f>Subsurface_Live_Data!A64</f>
        <v/>
      </c>
      <c r="B1290" s="34">
        <f>Subsurface_Live_Data!X64</f>
        <v/>
      </c>
      <c r="C1290" s="34">
        <f>Subsurface_Live_Data!A64</f>
        <v/>
      </c>
      <c r="D1290" s="34">
        <f>Subsurface_Live_Data!Y64</f>
        <v/>
      </c>
      <c r="E1290" s="34">
        <f>Subsurface_Live_Data!A64</f>
        <v/>
      </c>
      <c r="F1290" s="34">
        <f>Subsurface_Live_Data!AA64</f>
        <v/>
      </c>
    </row>
    <row r="1291">
      <c r="A1291" s="34">
        <f>Subsurface_Live_Data!A65</f>
        <v/>
      </c>
      <c r="B1291" s="34">
        <f>Subsurface_Live_Data!X65</f>
        <v/>
      </c>
      <c r="C1291" s="34">
        <f>Subsurface_Live_Data!A65</f>
        <v/>
      </c>
      <c r="D1291" s="34">
        <f>Subsurface_Live_Data!Y65</f>
        <v/>
      </c>
      <c r="E1291" s="34">
        <f>Subsurface_Live_Data!A65</f>
        <v/>
      </c>
      <c r="F1291" s="34">
        <f>Subsurface_Live_Data!AA65</f>
        <v/>
      </c>
    </row>
    <row r="1292">
      <c r="A1292" s="34">
        <f>Subsurface_Live_Data!A66</f>
        <v/>
      </c>
      <c r="B1292" s="34">
        <f>Subsurface_Live_Data!X66</f>
        <v/>
      </c>
      <c r="C1292" s="34">
        <f>Subsurface_Live_Data!A66</f>
        <v/>
      </c>
      <c r="D1292" s="34">
        <f>Subsurface_Live_Data!Y66</f>
        <v/>
      </c>
      <c r="E1292" s="34">
        <f>Subsurface_Live_Data!A66</f>
        <v/>
      </c>
      <c r="F1292" s="34">
        <f>Subsurface_Live_Data!AA66</f>
        <v/>
      </c>
    </row>
    <row r="1293">
      <c r="A1293" s="34">
        <f>Subsurface_Live_Data!A67</f>
        <v/>
      </c>
      <c r="B1293" s="34">
        <f>Subsurface_Live_Data!X67</f>
        <v/>
      </c>
      <c r="C1293" s="34">
        <f>Subsurface_Live_Data!A67</f>
        <v/>
      </c>
      <c r="D1293" s="34">
        <f>Subsurface_Live_Data!Y67</f>
        <v/>
      </c>
      <c r="E1293" s="34">
        <f>Subsurface_Live_Data!A67</f>
        <v/>
      </c>
      <c r="F1293" s="34">
        <f>Subsurface_Live_Data!AA67</f>
        <v/>
      </c>
    </row>
    <row r="1294">
      <c r="A1294" s="34">
        <f>Subsurface_Live_Data!A68</f>
        <v/>
      </c>
      <c r="B1294" s="34">
        <f>Subsurface_Live_Data!X68</f>
        <v/>
      </c>
      <c r="C1294" s="34">
        <f>Subsurface_Live_Data!A68</f>
        <v/>
      </c>
      <c r="D1294" s="34">
        <f>Subsurface_Live_Data!Y68</f>
        <v/>
      </c>
      <c r="E1294" s="34">
        <f>Subsurface_Live_Data!A68</f>
        <v/>
      </c>
      <c r="F1294" s="34">
        <f>Subsurface_Live_Data!AA68</f>
        <v/>
      </c>
    </row>
    <row r="1295">
      <c r="A1295" s="34">
        <f>Subsurface_Live_Data!A69</f>
        <v/>
      </c>
      <c r="B1295" s="34">
        <f>Subsurface_Live_Data!X69</f>
        <v/>
      </c>
      <c r="C1295" s="34">
        <f>Subsurface_Live_Data!A69</f>
        <v/>
      </c>
      <c r="D1295" s="34">
        <f>Subsurface_Live_Data!Y69</f>
        <v/>
      </c>
      <c r="E1295" s="34">
        <f>Subsurface_Live_Data!A69</f>
        <v/>
      </c>
      <c r="F1295" s="34">
        <f>Subsurface_Live_Data!AA69</f>
        <v/>
      </c>
    </row>
    <row r="1296">
      <c r="A1296" s="34">
        <f>Subsurface_Live_Data!A70</f>
        <v/>
      </c>
      <c r="B1296" s="34">
        <f>Subsurface_Live_Data!X70</f>
        <v/>
      </c>
      <c r="C1296" s="34">
        <f>Subsurface_Live_Data!A70</f>
        <v/>
      </c>
      <c r="D1296" s="34">
        <f>Subsurface_Live_Data!Y70</f>
        <v/>
      </c>
      <c r="E1296" s="34">
        <f>Subsurface_Live_Data!A70</f>
        <v/>
      </c>
      <c r="F1296" s="34">
        <f>Subsurface_Live_Data!AA70</f>
        <v/>
      </c>
    </row>
    <row r="1297">
      <c r="A1297" s="34">
        <f>Subsurface_Live_Data!A71</f>
        <v/>
      </c>
      <c r="B1297" s="34">
        <f>Subsurface_Live_Data!X71</f>
        <v/>
      </c>
      <c r="C1297" s="34">
        <f>Subsurface_Live_Data!A71</f>
        <v/>
      </c>
      <c r="D1297" s="34">
        <f>Subsurface_Live_Data!Y71</f>
        <v/>
      </c>
      <c r="E1297" s="34">
        <f>Subsurface_Live_Data!A71</f>
        <v/>
      </c>
      <c r="F1297" s="34">
        <f>Subsurface_Live_Data!AA71</f>
        <v/>
      </c>
    </row>
    <row r="1298">
      <c r="A1298" s="34">
        <f>Subsurface_Live_Data!A72</f>
        <v/>
      </c>
      <c r="B1298" s="34">
        <f>Subsurface_Live_Data!X72</f>
        <v/>
      </c>
      <c r="C1298" s="34">
        <f>Subsurface_Live_Data!A72</f>
        <v/>
      </c>
      <c r="D1298" s="34">
        <f>Subsurface_Live_Data!Y72</f>
        <v/>
      </c>
      <c r="E1298" s="34">
        <f>Subsurface_Live_Data!A72</f>
        <v/>
      </c>
      <c r="F1298" s="34">
        <f>Subsurface_Live_Data!AA72</f>
        <v/>
      </c>
    </row>
    <row r="1299">
      <c r="A1299" s="34">
        <f>Subsurface_Live_Data!A73</f>
        <v/>
      </c>
      <c r="B1299" s="34">
        <f>Subsurface_Live_Data!X73</f>
        <v/>
      </c>
      <c r="C1299" s="34">
        <f>Subsurface_Live_Data!A73</f>
        <v/>
      </c>
      <c r="D1299" s="34">
        <f>Subsurface_Live_Data!Y73</f>
        <v/>
      </c>
      <c r="E1299" s="34">
        <f>Subsurface_Live_Data!A73</f>
        <v/>
      </c>
      <c r="F1299" s="34">
        <f>Subsurface_Live_Data!AA73</f>
        <v/>
      </c>
    </row>
    <row r="1300">
      <c r="A1300" s="34">
        <f>Subsurface_Live_Data!A74</f>
        <v/>
      </c>
      <c r="B1300" s="34">
        <f>Subsurface_Live_Data!X74</f>
        <v/>
      </c>
      <c r="C1300" s="34">
        <f>Subsurface_Live_Data!A74</f>
        <v/>
      </c>
      <c r="D1300" s="34">
        <f>Subsurface_Live_Data!Y74</f>
        <v/>
      </c>
      <c r="E1300" s="34">
        <f>Subsurface_Live_Data!A74</f>
        <v/>
      </c>
      <c r="F1300" s="34">
        <f>Subsurface_Live_Data!AA74</f>
        <v/>
      </c>
    </row>
    <row r="1301">
      <c r="A1301" s="34">
        <f>Subsurface_Live_Data!A75</f>
        <v/>
      </c>
      <c r="B1301" s="34">
        <f>Subsurface_Live_Data!X75</f>
        <v/>
      </c>
      <c r="C1301" s="34">
        <f>Subsurface_Live_Data!A75</f>
        <v/>
      </c>
      <c r="D1301" s="34">
        <f>Subsurface_Live_Data!Y75</f>
        <v/>
      </c>
      <c r="E1301" s="34">
        <f>Subsurface_Live_Data!A75</f>
        <v/>
      </c>
      <c r="F1301" s="34">
        <f>Subsurface_Live_Data!AA75</f>
        <v/>
      </c>
    </row>
    <row r="1302">
      <c r="A1302" s="34">
        <f>Subsurface_Live_Data!A76</f>
        <v/>
      </c>
      <c r="B1302" s="34">
        <f>Subsurface_Live_Data!X76</f>
        <v/>
      </c>
      <c r="C1302" s="34">
        <f>Subsurface_Live_Data!A76</f>
        <v/>
      </c>
      <c r="D1302" s="34">
        <f>Subsurface_Live_Data!Y76</f>
        <v/>
      </c>
      <c r="E1302" s="34">
        <f>Subsurface_Live_Data!A76</f>
        <v/>
      </c>
      <c r="F1302" s="34">
        <f>Subsurface_Live_Data!AA76</f>
        <v/>
      </c>
    </row>
    <row r="1303">
      <c r="A1303" s="34">
        <f>Subsurface_Live_Data!A77</f>
        <v/>
      </c>
      <c r="B1303" s="34">
        <f>Subsurface_Live_Data!X77</f>
        <v/>
      </c>
      <c r="C1303" s="34">
        <f>Subsurface_Live_Data!A77</f>
        <v/>
      </c>
      <c r="D1303" s="34">
        <f>Subsurface_Live_Data!Y77</f>
        <v/>
      </c>
      <c r="E1303" s="34">
        <f>Subsurface_Live_Data!A77</f>
        <v/>
      </c>
      <c r="F1303" s="34">
        <f>Subsurface_Live_Data!AA77</f>
        <v/>
      </c>
    </row>
    <row r="1304">
      <c r="A1304" s="34">
        <f>Subsurface_Live_Data!A78</f>
        <v/>
      </c>
      <c r="B1304" s="34">
        <f>Subsurface_Live_Data!X78</f>
        <v/>
      </c>
      <c r="C1304" s="34">
        <f>Subsurface_Live_Data!A78</f>
        <v/>
      </c>
      <c r="D1304" s="34">
        <f>Subsurface_Live_Data!Y78</f>
        <v/>
      </c>
      <c r="E1304" s="34">
        <f>Subsurface_Live_Data!A78</f>
        <v/>
      </c>
      <c r="F1304" s="34">
        <f>Subsurface_Live_Data!AA78</f>
        <v/>
      </c>
    </row>
    <row r="1305">
      <c r="A1305" s="34">
        <f>Subsurface_Live_Data!A79</f>
        <v/>
      </c>
      <c r="B1305" s="34">
        <f>Subsurface_Live_Data!X79</f>
        <v/>
      </c>
      <c r="C1305" s="34">
        <f>Subsurface_Live_Data!A79</f>
        <v/>
      </c>
      <c r="D1305" s="34">
        <f>Subsurface_Live_Data!Y79</f>
        <v/>
      </c>
      <c r="E1305" s="34">
        <f>Subsurface_Live_Data!A79</f>
        <v/>
      </c>
      <c r="F1305" s="34">
        <f>Subsurface_Live_Data!AA79</f>
        <v/>
      </c>
    </row>
    <row r="1306">
      <c r="A1306" s="34">
        <f>Subsurface_Live_Data!A80</f>
        <v/>
      </c>
      <c r="B1306" s="34">
        <f>Subsurface_Live_Data!X80</f>
        <v/>
      </c>
      <c r="C1306" s="34">
        <f>Subsurface_Live_Data!A80</f>
        <v/>
      </c>
      <c r="D1306" s="34">
        <f>Subsurface_Live_Data!Y80</f>
        <v/>
      </c>
      <c r="E1306" s="34">
        <f>Subsurface_Live_Data!A80</f>
        <v/>
      </c>
      <c r="F1306" s="34">
        <f>Subsurface_Live_Data!AA80</f>
        <v/>
      </c>
    </row>
    <row r="1307">
      <c r="A1307" s="34">
        <f>Subsurface_Live_Data!A81</f>
        <v/>
      </c>
      <c r="B1307" s="34">
        <f>Subsurface_Live_Data!X81</f>
        <v/>
      </c>
      <c r="C1307" s="34">
        <f>Subsurface_Live_Data!A81</f>
        <v/>
      </c>
      <c r="D1307" s="34">
        <f>Subsurface_Live_Data!Y81</f>
        <v/>
      </c>
      <c r="E1307" s="34">
        <f>Subsurface_Live_Data!A81</f>
        <v/>
      </c>
      <c r="F1307" s="34">
        <f>Subsurface_Live_Data!AA81</f>
        <v/>
      </c>
    </row>
    <row r="1308">
      <c r="A1308" s="34">
        <f>Subsurface_Live_Data!A82</f>
        <v/>
      </c>
      <c r="B1308" s="34">
        <f>Subsurface_Live_Data!X82</f>
        <v/>
      </c>
      <c r="C1308" s="34">
        <f>Subsurface_Live_Data!A82</f>
        <v/>
      </c>
      <c r="D1308" s="34">
        <f>Subsurface_Live_Data!Y82</f>
        <v/>
      </c>
      <c r="E1308" s="34">
        <f>Subsurface_Live_Data!A82</f>
        <v/>
      </c>
      <c r="F1308" s="34">
        <f>Subsurface_Live_Data!AA82</f>
        <v/>
      </c>
    </row>
    <row r="1309">
      <c r="A1309" s="34">
        <f>Subsurface_Live_Data!A83</f>
        <v/>
      </c>
      <c r="B1309" s="34">
        <f>Subsurface_Live_Data!X83</f>
        <v/>
      </c>
      <c r="C1309" s="34">
        <f>Subsurface_Live_Data!A83</f>
        <v/>
      </c>
      <c r="D1309" s="34">
        <f>Subsurface_Live_Data!Y83</f>
        <v/>
      </c>
      <c r="E1309" s="34">
        <f>Subsurface_Live_Data!A83</f>
        <v/>
      </c>
      <c r="F1309" s="34">
        <f>Subsurface_Live_Data!AA83</f>
        <v/>
      </c>
    </row>
    <row r="1310">
      <c r="A1310" s="34">
        <f>Subsurface_Live_Data!A84</f>
        <v/>
      </c>
      <c r="B1310" s="34">
        <f>Subsurface_Live_Data!X84</f>
        <v/>
      </c>
      <c r="C1310" s="34">
        <f>Subsurface_Live_Data!A84</f>
        <v/>
      </c>
      <c r="D1310" s="34">
        <f>Subsurface_Live_Data!Y84</f>
        <v/>
      </c>
      <c r="E1310" s="34">
        <f>Subsurface_Live_Data!A84</f>
        <v/>
      </c>
      <c r="F1310" s="34">
        <f>Subsurface_Live_Data!AA84</f>
        <v/>
      </c>
    </row>
    <row r="1311">
      <c r="A1311" s="34">
        <f>Subsurface_Live_Data!A85</f>
        <v/>
      </c>
      <c r="B1311" s="34">
        <f>Subsurface_Live_Data!X85</f>
        <v/>
      </c>
      <c r="C1311" s="34">
        <f>Subsurface_Live_Data!A85</f>
        <v/>
      </c>
      <c r="D1311" s="34">
        <f>Subsurface_Live_Data!Y85</f>
        <v/>
      </c>
      <c r="E1311" s="34">
        <f>Subsurface_Live_Data!A85</f>
        <v/>
      </c>
      <c r="F1311" s="34">
        <f>Subsurface_Live_Data!AA85</f>
        <v/>
      </c>
    </row>
    <row r="1312">
      <c r="A1312" s="34">
        <f>Subsurface_Live_Data!A86</f>
        <v/>
      </c>
      <c r="B1312" s="34">
        <f>Subsurface_Live_Data!X86</f>
        <v/>
      </c>
      <c r="C1312" s="34">
        <f>Subsurface_Live_Data!A86</f>
        <v/>
      </c>
      <c r="D1312" s="34">
        <f>Subsurface_Live_Data!Y86</f>
        <v/>
      </c>
      <c r="E1312" s="34">
        <f>Subsurface_Live_Data!A86</f>
        <v/>
      </c>
      <c r="F1312" s="34">
        <f>Subsurface_Live_Data!AA86</f>
        <v/>
      </c>
    </row>
    <row r="1313">
      <c r="A1313" s="34">
        <f>Subsurface_Live_Data!A87</f>
        <v/>
      </c>
      <c r="B1313" s="34">
        <f>Subsurface_Live_Data!X87</f>
        <v/>
      </c>
      <c r="C1313" s="34">
        <f>Subsurface_Live_Data!A87</f>
        <v/>
      </c>
      <c r="D1313" s="34">
        <f>Subsurface_Live_Data!Y87</f>
        <v/>
      </c>
      <c r="E1313" s="34">
        <f>Subsurface_Live_Data!A87</f>
        <v/>
      </c>
      <c r="F1313" s="34">
        <f>Subsurface_Live_Data!AA87</f>
        <v/>
      </c>
    </row>
    <row r="1314">
      <c r="A1314" s="34">
        <f>Subsurface_Live_Data!A88</f>
        <v/>
      </c>
      <c r="B1314" s="34">
        <f>Subsurface_Live_Data!X88</f>
        <v/>
      </c>
      <c r="C1314" s="34">
        <f>Subsurface_Live_Data!A88</f>
        <v/>
      </c>
      <c r="D1314" s="34">
        <f>Subsurface_Live_Data!Y88</f>
        <v/>
      </c>
      <c r="E1314" s="34">
        <f>Subsurface_Live_Data!A88</f>
        <v/>
      </c>
      <c r="F1314" s="34">
        <f>Subsurface_Live_Data!AA88</f>
        <v/>
      </c>
    </row>
    <row r="1315">
      <c r="A1315" s="34">
        <f>Subsurface_Live_Data!A89</f>
        <v/>
      </c>
      <c r="B1315" s="34">
        <f>Subsurface_Live_Data!X89</f>
        <v/>
      </c>
      <c r="C1315" s="34">
        <f>Subsurface_Live_Data!A89</f>
        <v/>
      </c>
      <c r="D1315" s="34">
        <f>Subsurface_Live_Data!Y89</f>
        <v/>
      </c>
      <c r="E1315" s="34">
        <f>Subsurface_Live_Data!A89</f>
        <v/>
      </c>
      <c r="F1315" s="34">
        <f>Subsurface_Live_Data!AA89</f>
        <v/>
      </c>
    </row>
    <row r="1316">
      <c r="A1316" s="34">
        <f>Subsurface_Live_Data!A90</f>
        <v/>
      </c>
      <c r="B1316" s="34">
        <f>Subsurface_Live_Data!X90</f>
        <v/>
      </c>
      <c r="C1316" s="34">
        <f>Subsurface_Live_Data!A90</f>
        <v/>
      </c>
      <c r="D1316" s="34">
        <f>Subsurface_Live_Data!Y90</f>
        <v/>
      </c>
      <c r="E1316" s="34">
        <f>Subsurface_Live_Data!A90</f>
        <v/>
      </c>
      <c r="F1316" s="34">
        <f>Subsurface_Live_Data!AA90</f>
        <v/>
      </c>
    </row>
    <row r="1317">
      <c r="A1317" s="34">
        <f>Subsurface_Live_Data!A91</f>
        <v/>
      </c>
      <c r="B1317" s="34">
        <f>Subsurface_Live_Data!X91</f>
        <v/>
      </c>
      <c r="C1317" s="34">
        <f>Subsurface_Live_Data!A91</f>
        <v/>
      </c>
      <c r="D1317" s="34">
        <f>Subsurface_Live_Data!Y91</f>
        <v/>
      </c>
      <c r="E1317" s="34">
        <f>Subsurface_Live_Data!A91</f>
        <v/>
      </c>
      <c r="F1317" s="34">
        <f>Subsurface_Live_Data!AA91</f>
        <v/>
      </c>
    </row>
    <row r="1318">
      <c r="A1318" s="34">
        <f>Subsurface_Live_Data!A92</f>
        <v/>
      </c>
      <c r="B1318" s="34">
        <f>Subsurface_Live_Data!X92</f>
        <v/>
      </c>
      <c r="C1318" s="34">
        <f>Subsurface_Live_Data!A92</f>
        <v/>
      </c>
      <c r="D1318" s="34">
        <f>Subsurface_Live_Data!Y92</f>
        <v/>
      </c>
      <c r="E1318" s="34">
        <f>Subsurface_Live_Data!A92</f>
        <v/>
      </c>
      <c r="F1318" s="34">
        <f>Subsurface_Live_Data!AA92</f>
        <v/>
      </c>
    </row>
    <row r="1319">
      <c r="A1319" s="34">
        <f>Subsurface_Live_Data!A93</f>
        <v/>
      </c>
      <c r="B1319" s="34">
        <f>Subsurface_Live_Data!X93</f>
        <v/>
      </c>
      <c r="C1319" s="34">
        <f>Subsurface_Live_Data!A93</f>
        <v/>
      </c>
      <c r="D1319" s="34">
        <f>Subsurface_Live_Data!Y93</f>
        <v/>
      </c>
      <c r="E1319" s="34">
        <f>Subsurface_Live_Data!A93</f>
        <v/>
      </c>
      <c r="F1319" s="34">
        <f>Subsurface_Live_Data!AA93</f>
        <v/>
      </c>
    </row>
    <row r="1320">
      <c r="A1320" s="34">
        <f>Subsurface_Live_Data!A94</f>
        <v/>
      </c>
      <c r="B1320" s="34">
        <f>Subsurface_Live_Data!X94</f>
        <v/>
      </c>
      <c r="C1320" s="34">
        <f>Subsurface_Live_Data!A94</f>
        <v/>
      </c>
      <c r="D1320" s="34">
        <f>Subsurface_Live_Data!Y94</f>
        <v/>
      </c>
      <c r="E1320" s="34">
        <f>Subsurface_Live_Data!A94</f>
        <v/>
      </c>
      <c r="F1320" s="34">
        <f>Subsurface_Live_Data!AA94</f>
        <v/>
      </c>
    </row>
    <row r="1321">
      <c r="A1321" s="34">
        <f>Subsurface_Live_Data!A95</f>
        <v/>
      </c>
      <c r="B1321" s="34">
        <f>Subsurface_Live_Data!X95</f>
        <v/>
      </c>
      <c r="C1321" s="34">
        <f>Subsurface_Live_Data!A95</f>
        <v/>
      </c>
      <c r="D1321" s="34">
        <f>Subsurface_Live_Data!Y95</f>
        <v/>
      </c>
      <c r="E1321" s="34">
        <f>Subsurface_Live_Data!A95</f>
        <v/>
      </c>
      <c r="F1321" s="34">
        <f>Subsurface_Live_Data!AA95</f>
        <v/>
      </c>
    </row>
    <row r="1322">
      <c r="A1322" s="34">
        <f>Subsurface_Live_Data!A96</f>
        <v/>
      </c>
      <c r="B1322" s="34">
        <f>Subsurface_Live_Data!X96</f>
        <v/>
      </c>
      <c r="C1322" s="34">
        <f>Subsurface_Live_Data!A96</f>
        <v/>
      </c>
      <c r="D1322" s="34">
        <f>Subsurface_Live_Data!Y96</f>
        <v/>
      </c>
      <c r="E1322" s="34">
        <f>Subsurface_Live_Data!A96</f>
        <v/>
      </c>
      <c r="F1322" s="34">
        <f>Subsurface_Live_Data!AA96</f>
        <v/>
      </c>
    </row>
    <row r="1323">
      <c r="A1323" s="34">
        <f>Subsurface_Live_Data!A97</f>
        <v/>
      </c>
      <c r="B1323" s="34">
        <f>Subsurface_Live_Data!X97</f>
        <v/>
      </c>
      <c r="C1323" s="34">
        <f>Subsurface_Live_Data!A97</f>
        <v/>
      </c>
      <c r="D1323" s="34">
        <f>Subsurface_Live_Data!Y97</f>
        <v/>
      </c>
      <c r="E1323" s="34">
        <f>Subsurface_Live_Data!A97</f>
        <v/>
      </c>
      <c r="F1323" s="34">
        <f>Subsurface_Live_Data!AA97</f>
        <v/>
      </c>
    </row>
    <row r="1324">
      <c r="A1324" s="34">
        <f>Subsurface_Live_Data!A98</f>
        <v/>
      </c>
      <c r="B1324" s="34">
        <f>Subsurface_Live_Data!X98</f>
        <v/>
      </c>
      <c r="C1324" s="34">
        <f>Subsurface_Live_Data!A98</f>
        <v/>
      </c>
      <c r="D1324" s="34">
        <f>Subsurface_Live_Data!Y98</f>
        <v/>
      </c>
      <c r="E1324" s="34">
        <f>Subsurface_Live_Data!A98</f>
        <v/>
      </c>
      <c r="F1324" s="34">
        <f>Subsurface_Live_Data!AA98</f>
        <v/>
      </c>
    </row>
    <row r="1325">
      <c r="A1325" s="34">
        <f>Subsurface_Live_Data!A99</f>
        <v/>
      </c>
      <c r="B1325" s="34">
        <f>Subsurface_Live_Data!X99</f>
        <v/>
      </c>
      <c r="C1325" s="34">
        <f>Subsurface_Live_Data!A99</f>
        <v/>
      </c>
      <c r="D1325" s="34">
        <f>Subsurface_Live_Data!Y99</f>
        <v/>
      </c>
      <c r="E1325" s="34">
        <f>Subsurface_Live_Data!A99</f>
        <v/>
      </c>
      <c r="F1325" s="34">
        <f>Subsurface_Live_Data!AA99</f>
        <v/>
      </c>
    </row>
    <row r="1326">
      <c r="A1326" s="34">
        <f>Subsurface_Live_Data!A100</f>
        <v/>
      </c>
      <c r="B1326" s="34">
        <f>Subsurface_Live_Data!X100</f>
        <v/>
      </c>
      <c r="C1326" s="34">
        <f>Subsurface_Live_Data!A100</f>
        <v/>
      </c>
      <c r="D1326" s="34">
        <f>Subsurface_Live_Data!Y100</f>
        <v/>
      </c>
      <c r="E1326" s="34">
        <f>Subsurface_Live_Data!A100</f>
        <v/>
      </c>
      <c r="F1326" s="34">
        <f>Subsurface_Live_Data!AA100</f>
        <v/>
      </c>
    </row>
    <row r="1327">
      <c r="A1327" s="34">
        <f>Subsurface_Live_Data!A101</f>
        <v/>
      </c>
      <c r="B1327" s="34">
        <f>Subsurface_Live_Data!X101</f>
        <v/>
      </c>
      <c r="C1327" s="34">
        <f>Subsurface_Live_Data!A101</f>
        <v/>
      </c>
      <c r="D1327" s="34">
        <f>Subsurface_Live_Data!Y101</f>
        <v/>
      </c>
      <c r="E1327" s="34">
        <f>Subsurface_Live_Data!A101</f>
        <v/>
      </c>
      <c r="F1327" s="34">
        <f>Subsurface_Live_Data!AA101</f>
        <v/>
      </c>
    </row>
    <row r="1328">
      <c r="A1328" s="34">
        <f>Subsurface_Live_Data!A102</f>
        <v/>
      </c>
      <c r="B1328" s="34">
        <f>Subsurface_Live_Data!X102</f>
        <v/>
      </c>
      <c r="C1328" s="34">
        <f>Subsurface_Live_Data!A102</f>
        <v/>
      </c>
      <c r="D1328" s="34">
        <f>Subsurface_Live_Data!Y102</f>
        <v/>
      </c>
      <c r="E1328" s="34">
        <f>Subsurface_Live_Data!A102</f>
        <v/>
      </c>
      <c r="F1328" s="34">
        <f>Subsurface_Live_Data!AA102</f>
        <v/>
      </c>
    </row>
    <row r="1329">
      <c r="A1329" s="34">
        <f>Subsurface_Live_Data!A103</f>
        <v/>
      </c>
      <c r="B1329" s="34">
        <f>Subsurface_Live_Data!X103</f>
        <v/>
      </c>
      <c r="C1329" s="34">
        <f>Subsurface_Live_Data!A103</f>
        <v/>
      </c>
      <c r="D1329" s="34">
        <f>Subsurface_Live_Data!Y103</f>
        <v/>
      </c>
      <c r="E1329" s="34">
        <f>Subsurface_Live_Data!A103</f>
        <v/>
      </c>
      <c r="F1329" s="34">
        <f>Subsurface_Live_Data!AA103</f>
        <v/>
      </c>
    </row>
    <row r="1330">
      <c r="A1330" s="34">
        <f>Subsurface_Live_Data!A104</f>
        <v/>
      </c>
      <c r="B1330" s="34">
        <f>Subsurface_Live_Data!X104</f>
        <v/>
      </c>
      <c r="C1330" s="34">
        <f>Subsurface_Live_Data!A104</f>
        <v/>
      </c>
      <c r="D1330" s="34">
        <f>Subsurface_Live_Data!Y104</f>
        <v/>
      </c>
      <c r="E1330" s="34">
        <f>Subsurface_Live_Data!A104</f>
        <v/>
      </c>
      <c r="F1330" s="34">
        <f>Subsurface_Live_Data!AA104</f>
        <v/>
      </c>
    </row>
    <row r="1331">
      <c r="A1331" s="34">
        <f>Subsurface_Live_Data!A105</f>
        <v/>
      </c>
      <c r="B1331" s="34">
        <f>Subsurface_Live_Data!X105</f>
        <v/>
      </c>
      <c r="C1331" s="34">
        <f>Subsurface_Live_Data!A105</f>
        <v/>
      </c>
      <c r="D1331" s="34">
        <f>Subsurface_Live_Data!Y105</f>
        <v/>
      </c>
      <c r="E1331" s="34">
        <f>Subsurface_Live_Data!A105</f>
        <v/>
      </c>
      <c r="F1331" s="34">
        <f>Subsurface_Live_Data!AA105</f>
        <v/>
      </c>
    </row>
    <row r="1332">
      <c r="A1332" s="34">
        <f>Subsurface_Live_Data!A106</f>
        <v/>
      </c>
      <c r="B1332" s="34">
        <f>Subsurface_Live_Data!X106</f>
        <v/>
      </c>
      <c r="C1332" s="34">
        <f>Subsurface_Live_Data!A106</f>
        <v/>
      </c>
      <c r="D1332" s="34">
        <f>Subsurface_Live_Data!Y106</f>
        <v/>
      </c>
      <c r="E1332" s="34">
        <f>Subsurface_Live_Data!A106</f>
        <v/>
      </c>
      <c r="F1332" s="34">
        <f>Subsurface_Live_Data!AA106</f>
        <v/>
      </c>
    </row>
    <row r="1333">
      <c r="A1333" s="34">
        <f>Subsurface_Live_Data!A107</f>
        <v/>
      </c>
      <c r="B1333" s="34">
        <f>Subsurface_Live_Data!X107</f>
        <v/>
      </c>
      <c r="C1333" s="34">
        <f>Subsurface_Live_Data!A107</f>
        <v/>
      </c>
      <c r="D1333" s="34">
        <f>Subsurface_Live_Data!Y107</f>
        <v/>
      </c>
      <c r="E1333" s="34">
        <f>Subsurface_Live_Data!A107</f>
        <v/>
      </c>
      <c r="F1333" s="34">
        <f>Subsurface_Live_Data!AA107</f>
        <v/>
      </c>
    </row>
    <row r="1334">
      <c r="A1334" s="34">
        <f>Subsurface_Live_Data!A108</f>
        <v/>
      </c>
      <c r="B1334" s="34">
        <f>Subsurface_Live_Data!X108</f>
        <v/>
      </c>
      <c r="C1334" s="34">
        <f>Subsurface_Live_Data!A108</f>
        <v/>
      </c>
      <c r="D1334" s="34">
        <f>Subsurface_Live_Data!Y108</f>
        <v/>
      </c>
      <c r="E1334" s="34">
        <f>Subsurface_Live_Data!A108</f>
        <v/>
      </c>
      <c r="F1334" s="34">
        <f>Subsurface_Live_Data!AA108</f>
        <v/>
      </c>
    </row>
    <row r="1335">
      <c r="A1335" s="34">
        <f>Subsurface_Live_Data!A109</f>
        <v/>
      </c>
      <c r="B1335" s="34">
        <f>Subsurface_Live_Data!X109</f>
        <v/>
      </c>
      <c r="C1335" s="34">
        <f>Subsurface_Live_Data!A109</f>
        <v/>
      </c>
      <c r="D1335" s="34">
        <f>Subsurface_Live_Data!Y109</f>
        <v/>
      </c>
      <c r="E1335" s="34">
        <f>Subsurface_Live_Data!A109</f>
        <v/>
      </c>
      <c r="F1335" s="34">
        <f>Subsurface_Live_Data!AA109</f>
        <v/>
      </c>
    </row>
    <row r="1336">
      <c r="A1336" s="34">
        <f>Subsurface_Live_Data!A110</f>
        <v/>
      </c>
      <c r="B1336" s="34">
        <f>Subsurface_Live_Data!X110</f>
        <v/>
      </c>
      <c r="C1336" s="34">
        <f>Subsurface_Live_Data!A110</f>
        <v/>
      </c>
      <c r="D1336" s="34">
        <f>Subsurface_Live_Data!Y110</f>
        <v/>
      </c>
      <c r="E1336" s="34">
        <f>Subsurface_Live_Data!A110</f>
        <v/>
      </c>
      <c r="F1336" s="34">
        <f>Subsurface_Live_Data!AA110</f>
        <v/>
      </c>
    </row>
    <row r="1337">
      <c r="A1337" s="34">
        <f>Subsurface_Live_Data!A111</f>
        <v/>
      </c>
      <c r="B1337" s="34">
        <f>Subsurface_Live_Data!X111</f>
        <v/>
      </c>
      <c r="C1337" s="34">
        <f>Subsurface_Live_Data!A111</f>
        <v/>
      </c>
      <c r="D1337" s="34">
        <f>Subsurface_Live_Data!Y111</f>
        <v/>
      </c>
      <c r="E1337" s="34">
        <f>Subsurface_Live_Data!A111</f>
        <v/>
      </c>
      <c r="F1337" s="34">
        <f>Subsurface_Live_Data!AA111</f>
        <v/>
      </c>
    </row>
    <row r="1338">
      <c r="A1338" s="34">
        <f>Subsurface_Live_Data!A112</f>
        <v/>
      </c>
      <c r="B1338" s="34">
        <f>Subsurface_Live_Data!X112</f>
        <v/>
      </c>
      <c r="C1338" s="34">
        <f>Subsurface_Live_Data!A112</f>
        <v/>
      </c>
      <c r="D1338" s="34">
        <f>Subsurface_Live_Data!Y112</f>
        <v/>
      </c>
      <c r="E1338" s="34">
        <f>Subsurface_Live_Data!A112</f>
        <v/>
      </c>
      <c r="F1338" s="34">
        <f>Subsurface_Live_Data!AA112</f>
        <v/>
      </c>
    </row>
    <row r="1339">
      <c r="A1339" s="34">
        <f>Subsurface_Live_Data!A113</f>
        <v/>
      </c>
      <c r="B1339" s="34">
        <f>Subsurface_Live_Data!X113</f>
        <v/>
      </c>
      <c r="C1339" s="34">
        <f>Subsurface_Live_Data!A113</f>
        <v/>
      </c>
      <c r="D1339" s="34">
        <f>Subsurface_Live_Data!Y113</f>
        <v/>
      </c>
      <c r="E1339" s="34">
        <f>Subsurface_Live_Data!A113</f>
        <v/>
      </c>
      <c r="F1339" s="34">
        <f>Subsurface_Live_Data!AA113</f>
        <v/>
      </c>
    </row>
    <row r="1340">
      <c r="A1340" s="34">
        <f>Subsurface_Live_Data!A114</f>
        <v/>
      </c>
      <c r="B1340" s="34">
        <f>Subsurface_Live_Data!X114</f>
        <v/>
      </c>
      <c r="C1340" s="34">
        <f>Subsurface_Live_Data!A114</f>
        <v/>
      </c>
      <c r="D1340" s="34">
        <f>Subsurface_Live_Data!Y114</f>
        <v/>
      </c>
      <c r="E1340" s="34">
        <f>Subsurface_Live_Data!A114</f>
        <v/>
      </c>
      <c r="F1340" s="34">
        <f>Subsurface_Live_Data!AA114</f>
        <v/>
      </c>
    </row>
    <row r="1341">
      <c r="A1341" s="34">
        <f>Subsurface_Live_Data!A115</f>
        <v/>
      </c>
      <c r="B1341" s="34">
        <f>Subsurface_Live_Data!X115</f>
        <v/>
      </c>
      <c r="C1341" s="34">
        <f>Subsurface_Live_Data!A115</f>
        <v/>
      </c>
      <c r="D1341" s="34">
        <f>Subsurface_Live_Data!Y115</f>
        <v/>
      </c>
      <c r="E1341" s="34">
        <f>Subsurface_Live_Data!A115</f>
        <v/>
      </c>
      <c r="F1341" s="34">
        <f>Subsurface_Live_Data!AA115</f>
        <v/>
      </c>
    </row>
    <row r="1342">
      <c r="A1342" s="34">
        <f>Subsurface_Live_Data!A116</f>
        <v/>
      </c>
      <c r="B1342" s="34">
        <f>Subsurface_Live_Data!X116</f>
        <v/>
      </c>
      <c r="C1342" s="34">
        <f>Subsurface_Live_Data!A116</f>
        <v/>
      </c>
      <c r="D1342" s="34">
        <f>Subsurface_Live_Data!Y116</f>
        <v/>
      </c>
      <c r="E1342" s="34">
        <f>Subsurface_Live_Data!A116</f>
        <v/>
      </c>
      <c r="F1342" s="34">
        <f>Subsurface_Live_Data!AA116</f>
        <v/>
      </c>
    </row>
    <row r="1343">
      <c r="A1343" s="34">
        <f>Subsurface_Live_Data!A117</f>
        <v/>
      </c>
      <c r="B1343" s="34">
        <f>Subsurface_Live_Data!X117</f>
        <v/>
      </c>
      <c r="C1343" s="34">
        <f>Subsurface_Live_Data!A117</f>
        <v/>
      </c>
      <c r="D1343" s="34">
        <f>Subsurface_Live_Data!Y117</f>
        <v/>
      </c>
      <c r="E1343" s="34">
        <f>Subsurface_Live_Data!A117</f>
        <v/>
      </c>
      <c r="F1343" s="34">
        <f>Subsurface_Live_Data!AA117</f>
        <v/>
      </c>
    </row>
    <row r="1344">
      <c r="A1344" s="34">
        <f>Subsurface_Live_Data!A118</f>
        <v/>
      </c>
      <c r="B1344" s="34">
        <f>Subsurface_Live_Data!X118</f>
        <v/>
      </c>
      <c r="C1344" s="34">
        <f>Subsurface_Live_Data!A118</f>
        <v/>
      </c>
      <c r="D1344" s="34">
        <f>Subsurface_Live_Data!Y118</f>
        <v/>
      </c>
      <c r="E1344" s="34">
        <f>Subsurface_Live_Data!A118</f>
        <v/>
      </c>
      <c r="F1344" s="34">
        <f>Subsurface_Live_Data!AA118</f>
        <v/>
      </c>
    </row>
    <row r="1345">
      <c r="A1345" s="34">
        <f>Subsurface_Live_Data!A119</f>
        <v/>
      </c>
      <c r="B1345" s="34">
        <f>Subsurface_Live_Data!X119</f>
        <v/>
      </c>
      <c r="C1345" s="34">
        <f>Subsurface_Live_Data!A119</f>
        <v/>
      </c>
      <c r="D1345" s="34">
        <f>Subsurface_Live_Data!Y119</f>
        <v/>
      </c>
      <c r="E1345" s="34">
        <f>Subsurface_Live_Data!A119</f>
        <v/>
      </c>
      <c r="F1345" s="34">
        <f>Subsurface_Live_Data!AA119</f>
        <v/>
      </c>
    </row>
    <row r="1346">
      <c r="A1346" s="34">
        <f>Subsurface_Live_Data!A120</f>
        <v/>
      </c>
      <c r="B1346" s="34">
        <f>Subsurface_Live_Data!X120</f>
        <v/>
      </c>
      <c r="C1346" s="34">
        <f>Subsurface_Live_Data!A120</f>
        <v/>
      </c>
      <c r="D1346" s="34">
        <f>Subsurface_Live_Data!Y120</f>
        <v/>
      </c>
      <c r="E1346" s="34">
        <f>Subsurface_Live_Data!A120</f>
        <v/>
      </c>
      <c r="F1346" s="34">
        <f>Subsurface_Live_Data!AA120</f>
        <v/>
      </c>
    </row>
    <row r="1347">
      <c r="A1347" s="34">
        <f>Subsurface_Live_Data!A121</f>
        <v/>
      </c>
      <c r="B1347" s="34">
        <f>Subsurface_Live_Data!X121</f>
        <v/>
      </c>
      <c r="C1347" s="34">
        <f>Subsurface_Live_Data!A121</f>
        <v/>
      </c>
      <c r="D1347" s="34">
        <f>Subsurface_Live_Data!Y121</f>
        <v/>
      </c>
      <c r="E1347" s="34">
        <f>Subsurface_Live_Data!A121</f>
        <v/>
      </c>
      <c r="F1347" s="34">
        <f>Subsurface_Live_Data!AA121</f>
        <v/>
      </c>
    </row>
    <row r="1348">
      <c r="A1348" s="34">
        <f>Subsurface_Live_Data!A122</f>
        <v/>
      </c>
      <c r="B1348" s="34">
        <f>Subsurface_Live_Data!X122</f>
        <v/>
      </c>
      <c r="C1348" s="34">
        <f>Subsurface_Live_Data!A122</f>
        <v/>
      </c>
      <c r="D1348" s="34">
        <f>Subsurface_Live_Data!Y122</f>
        <v/>
      </c>
      <c r="E1348" s="34">
        <f>Subsurface_Live_Data!A122</f>
        <v/>
      </c>
      <c r="F1348" s="34">
        <f>Subsurface_Live_Data!AA122</f>
        <v/>
      </c>
    </row>
    <row r="1349">
      <c r="A1349" s="34">
        <f>Subsurface_Live_Data!A123</f>
        <v/>
      </c>
      <c r="B1349" s="34">
        <f>Subsurface_Live_Data!X123</f>
        <v/>
      </c>
      <c r="C1349" s="34">
        <f>Subsurface_Live_Data!A123</f>
        <v/>
      </c>
      <c r="D1349" s="34">
        <f>Subsurface_Live_Data!Y123</f>
        <v/>
      </c>
      <c r="E1349" s="34">
        <f>Subsurface_Live_Data!A123</f>
        <v/>
      </c>
      <c r="F1349" s="34">
        <f>Subsurface_Live_Data!AA123</f>
        <v/>
      </c>
    </row>
    <row r="1350">
      <c r="A1350" s="34">
        <f>Subsurface_Live_Data!A124</f>
        <v/>
      </c>
      <c r="B1350" s="34">
        <f>Subsurface_Live_Data!X124</f>
        <v/>
      </c>
      <c r="C1350" s="34">
        <f>Subsurface_Live_Data!A124</f>
        <v/>
      </c>
      <c r="D1350" s="34">
        <f>Subsurface_Live_Data!Y124</f>
        <v/>
      </c>
      <c r="E1350" s="34">
        <f>Subsurface_Live_Data!A124</f>
        <v/>
      </c>
      <c r="F1350" s="34">
        <f>Subsurface_Live_Data!AA124</f>
        <v/>
      </c>
    </row>
    <row r="1351">
      <c r="A1351" s="34">
        <f>Subsurface_Live_Data!A125</f>
        <v/>
      </c>
      <c r="B1351" s="34">
        <f>Subsurface_Live_Data!X125</f>
        <v/>
      </c>
      <c r="C1351" s="34">
        <f>Subsurface_Live_Data!A125</f>
        <v/>
      </c>
      <c r="D1351" s="34">
        <f>Subsurface_Live_Data!Y125</f>
        <v/>
      </c>
      <c r="E1351" s="34">
        <f>Subsurface_Live_Data!A125</f>
        <v/>
      </c>
      <c r="F1351" s="34">
        <f>Subsurface_Live_Data!AA125</f>
        <v/>
      </c>
    </row>
    <row r="1352">
      <c r="A1352" s="34">
        <f>Subsurface_Live_Data!A126</f>
        <v/>
      </c>
      <c r="B1352" s="34">
        <f>Subsurface_Live_Data!X126</f>
        <v/>
      </c>
      <c r="C1352" s="34">
        <f>Subsurface_Live_Data!A126</f>
        <v/>
      </c>
      <c r="D1352" s="34">
        <f>Subsurface_Live_Data!Y126</f>
        <v/>
      </c>
      <c r="E1352" s="34">
        <f>Subsurface_Live_Data!A126</f>
        <v/>
      </c>
      <c r="F1352" s="34">
        <f>Subsurface_Live_Data!AA126</f>
        <v/>
      </c>
    </row>
    <row r="1353">
      <c r="A1353" s="34">
        <f>Subsurface_Live_Data!A127</f>
        <v/>
      </c>
      <c r="B1353" s="34">
        <f>Subsurface_Live_Data!X127</f>
        <v/>
      </c>
      <c r="C1353" s="34">
        <f>Subsurface_Live_Data!A127</f>
        <v/>
      </c>
      <c r="D1353" s="34">
        <f>Subsurface_Live_Data!Y127</f>
        <v/>
      </c>
      <c r="E1353" s="34">
        <f>Subsurface_Live_Data!A127</f>
        <v/>
      </c>
      <c r="F1353" s="34">
        <f>Subsurface_Live_Data!AA127</f>
        <v/>
      </c>
    </row>
    <row r="1354">
      <c r="A1354" s="34">
        <f>Subsurface_Live_Data!A128</f>
        <v/>
      </c>
      <c r="B1354" s="34">
        <f>Subsurface_Live_Data!X128</f>
        <v/>
      </c>
      <c r="C1354" s="34">
        <f>Subsurface_Live_Data!A128</f>
        <v/>
      </c>
      <c r="D1354" s="34">
        <f>Subsurface_Live_Data!Y128</f>
        <v/>
      </c>
      <c r="E1354" s="34">
        <f>Subsurface_Live_Data!A128</f>
        <v/>
      </c>
      <c r="F1354" s="34">
        <f>Subsurface_Live_Data!AA128</f>
        <v/>
      </c>
    </row>
    <row r="1355">
      <c r="A1355" s="34">
        <f>Subsurface_Live_Data!A129</f>
        <v/>
      </c>
      <c r="B1355" s="34">
        <f>Subsurface_Live_Data!X129</f>
        <v/>
      </c>
      <c r="C1355" s="34">
        <f>Subsurface_Live_Data!A129</f>
        <v/>
      </c>
      <c r="D1355" s="34">
        <f>Subsurface_Live_Data!Y129</f>
        <v/>
      </c>
      <c r="E1355" s="34">
        <f>Subsurface_Live_Data!A129</f>
        <v/>
      </c>
      <c r="F1355" s="34">
        <f>Subsurface_Live_Data!AA129</f>
        <v/>
      </c>
    </row>
    <row r="1356">
      <c r="A1356" s="34">
        <f>Subsurface_Live_Data!A130</f>
        <v/>
      </c>
      <c r="B1356" s="34">
        <f>Subsurface_Live_Data!X130</f>
        <v/>
      </c>
      <c r="C1356" s="34">
        <f>Subsurface_Live_Data!A130</f>
        <v/>
      </c>
      <c r="D1356" s="34">
        <f>Subsurface_Live_Data!Y130</f>
        <v/>
      </c>
      <c r="E1356" s="34">
        <f>Subsurface_Live_Data!A130</f>
        <v/>
      </c>
      <c r="F1356" s="34">
        <f>Subsurface_Live_Data!AA130</f>
        <v/>
      </c>
    </row>
    <row r="1357">
      <c r="A1357" s="34">
        <f>Subsurface_Live_Data!A131</f>
        <v/>
      </c>
      <c r="B1357" s="34">
        <f>Subsurface_Live_Data!X131</f>
        <v/>
      </c>
      <c r="C1357" s="34">
        <f>Subsurface_Live_Data!A131</f>
        <v/>
      </c>
      <c r="D1357" s="34">
        <f>Subsurface_Live_Data!Y131</f>
        <v/>
      </c>
      <c r="E1357" s="34">
        <f>Subsurface_Live_Data!A131</f>
        <v/>
      </c>
      <c r="F1357" s="34">
        <f>Subsurface_Live_Data!AA131</f>
        <v/>
      </c>
    </row>
    <row r="1358">
      <c r="A1358" s="34">
        <f>Subsurface_Live_Data!A132</f>
        <v/>
      </c>
      <c r="B1358" s="34">
        <f>Subsurface_Live_Data!X132</f>
        <v/>
      </c>
      <c r="C1358" s="34">
        <f>Subsurface_Live_Data!A132</f>
        <v/>
      </c>
      <c r="D1358" s="34">
        <f>Subsurface_Live_Data!Y132</f>
        <v/>
      </c>
      <c r="E1358" s="34">
        <f>Subsurface_Live_Data!A132</f>
        <v/>
      </c>
      <c r="F1358" s="34">
        <f>Subsurface_Live_Data!AA132</f>
        <v/>
      </c>
    </row>
    <row r="1359">
      <c r="A1359" s="34">
        <f>Subsurface_Live_Data!A133</f>
        <v/>
      </c>
      <c r="B1359" s="34">
        <f>Subsurface_Live_Data!X133</f>
        <v/>
      </c>
      <c r="C1359" s="34">
        <f>Subsurface_Live_Data!A133</f>
        <v/>
      </c>
      <c r="D1359" s="34">
        <f>Subsurface_Live_Data!Y133</f>
        <v/>
      </c>
      <c r="E1359" s="34">
        <f>Subsurface_Live_Data!A133</f>
        <v/>
      </c>
      <c r="F1359" s="34">
        <f>Subsurface_Live_Data!AA133</f>
        <v/>
      </c>
    </row>
    <row r="1360">
      <c r="A1360" s="34">
        <f>Subsurface_Live_Data!A134</f>
        <v/>
      </c>
      <c r="B1360" s="34">
        <f>Subsurface_Live_Data!X134</f>
        <v/>
      </c>
      <c r="C1360" s="34">
        <f>Subsurface_Live_Data!A134</f>
        <v/>
      </c>
      <c r="D1360" s="34">
        <f>Subsurface_Live_Data!Y134</f>
        <v/>
      </c>
      <c r="E1360" s="34">
        <f>Subsurface_Live_Data!A134</f>
        <v/>
      </c>
      <c r="F1360" s="34">
        <f>Subsurface_Live_Data!AA134</f>
        <v/>
      </c>
    </row>
    <row r="1361">
      <c r="A1361" s="34">
        <f>Subsurface_Live_Data!A135</f>
        <v/>
      </c>
      <c r="B1361" s="34">
        <f>Subsurface_Live_Data!X135</f>
        <v/>
      </c>
      <c r="C1361" s="34">
        <f>Subsurface_Live_Data!A135</f>
        <v/>
      </c>
      <c r="D1361" s="34">
        <f>Subsurface_Live_Data!Y135</f>
        <v/>
      </c>
      <c r="E1361" s="34">
        <f>Subsurface_Live_Data!A135</f>
        <v/>
      </c>
      <c r="F1361" s="34">
        <f>Subsurface_Live_Data!AA135</f>
        <v/>
      </c>
    </row>
    <row r="1362">
      <c r="A1362" s="34">
        <f>Subsurface_Live_Data!A136</f>
        <v/>
      </c>
      <c r="B1362" s="34">
        <f>Subsurface_Live_Data!X136</f>
        <v/>
      </c>
      <c r="C1362" s="34">
        <f>Subsurface_Live_Data!A136</f>
        <v/>
      </c>
      <c r="D1362" s="34">
        <f>Subsurface_Live_Data!Y136</f>
        <v/>
      </c>
      <c r="E1362" s="34">
        <f>Subsurface_Live_Data!A136</f>
        <v/>
      </c>
      <c r="F1362" s="34">
        <f>Subsurface_Live_Data!AA136</f>
        <v/>
      </c>
    </row>
    <row r="1363">
      <c r="A1363" s="34">
        <f>Subsurface_Live_Data!A137</f>
        <v/>
      </c>
      <c r="B1363" s="34">
        <f>Subsurface_Live_Data!X137</f>
        <v/>
      </c>
      <c r="C1363" s="34">
        <f>Subsurface_Live_Data!A137</f>
        <v/>
      </c>
      <c r="D1363" s="34">
        <f>Subsurface_Live_Data!Y137</f>
        <v/>
      </c>
      <c r="E1363" s="34">
        <f>Subsurface_Live_Data!A137</f>
        <v/>
      </c>
      <c r="F1363" s="34">
        <f>Subsurface_Live_Data!AA137</f>
        <v/>
      </c>
    </row>
    <row r="1364">
      <c r="A1364" s="34">
        <f>Subsurface_Live_Data!A138</f>
        <v/>
      </c>
      <c r="B1364" s="34">
        <f>Subsurface_Live_Data!X138</f>
        <v/>
      </c>
      <c r="C1364" s="34">
        <f>Subsurface_Live_Data!A138</f>
        <v/>
      </c>
      <c r="D1364" s="34">
        <f>Subsurface_Live_Data!Y138</f>
        <v/>
      </c>
      <c r="E1364" s="34">
        <f>Subsurface_Live_Data!A138</f>
        <v/>
      </c>
      <c r="F1364" s="34">
        <f>Subsurface_Live_Data!AA138</f>
        <v/>
      </c>
    </row>
    <row r="1365">
      <c r="A1365" s="34">
        <f>Subsurface_Live_Data!A139</f>
        <v/>
      </c>
      <c r="B1365" s="34">
        <f>Subsurface_Live_Data!X139</f>
        <v/>
      </c>
      <c r="C1365" s="34">
        <f>Subsurface_Live_Data!A139</f>
        <v/>
      </c>
      <c r="D1365" s="34">
        <f>Subsurface_Live_Data!Y139</f>
        <v/>
      </c>
      <c r="E1365" s="34">
        <f>Subsurface_Live_Data!A139</f>
        <v/>
      </c>
      <c r="F1365" s="34">
        <f>Subsurface_Live_Data!AA139</f>
        <v/>
      </c>
    </row>
    <row r="1366">
      <c r="A1366" s="34">
        <f>Subsurface_Live_Data!A140</f>
        <v/>
      </c>
      <c r="B1366" s="34">
        <f>Subsurface_Live_Data!X140</f>
        <v/>
      </c>
      <c r="C1366" s="34">
        <f>Subsurface_Live_Data!A140</f>
        <v/>
      </c>
      <c r="D1366" s="34">
        <f>Subsurface_Live_Data!Y140</f>
        <v/>
      </c>
      <c r="E1366" s="34">
        <f>Subsurface_Live_Data!A140</f>
        <v/>
      </c>
      <c r="F1366" s="34">
        <f>Subsurface_Live_Data!AA140</f>
        <v/>
      </c>
    </row>
    <row r="1367">
      <c r="A1367" s="34">
        <f>Subsurface_Live_Data!A141</f>
        <v/>
      </c>
      <c r="B1367" s="34">
        <f>Subsurface_Live_Data!X141</f>
        <v/>
      </c>
      <c r="C1367" s="34">
        <f>Subsurface_Live_Data!A141</f>
        <v/>
      </c>
      <c r="D1367" s="34">
        <f>Subsurface_Live_Data!Y141</f>
        <v/>
      </c>
      <c r="E1367" s="34">
        <f>Subsurface_Live_Data!A141</f>
        <v/>
      </c>
      <c r="F1367" s="34">
        <f>Subsurface_Live_Data!AA141</f>
        <v/>
      </c>
    </row>
    <row r="1368">
      <c r="A1368" s="34">
        <f>Subsurface_Live_Data!A142</f>
        <v/>
      </c>
      <c r="B1368" s="34">
        <f>Subsurface_Live_Data!X142</f>
        <v/>
      </c>
      <c r="C1368" s="34">
        <f>Subsurface_Live_Data!A142</f>
        <v/>
      </c>
      <c r="D1368" s="34">
        <f>Subsurface_Live_Data!Y142</f>
        <v/>
      </c>
      <c r="E1368" s="34">
        <f>Subsurface_Live_Data!A142</f>
        <v/>
      </c>
      <c r="F1368" s="34">
        <f>Subsurface_Live_Data!AA142</f>
        <v/>
      </c>
    </row>
    <row r="1369">
      <c r="A1369" s="34">
        <f>Subsurface_Live_Data!A143</f>
        <v/>
      </c>
      <c r="B1369" s="34">
        <f>Subsurface_Live_Data!X143</f>
        <v/>
      </c>
      <c r="C1369" s="34">
        <f>Subsurface_Live_Data!A143</f>
        <v/>
      </c>
      <c r="D1369" s="34">
        <f>Subsurface_Live_Data!Y143</f>
        <v/>
      </c>
      <c r="E1369" s="34">
        <f>Subsurface_Live_Data!A143</f>
        <v/>
      </c>
      <c r="F1369" s="34">
        <f>Subsurface_Live_Data!AA143</f>
        <v/>
      </c>
    </row>
    <row r="1370">
      <c r="A1370" s="34">
        <f>Subsurface_Live_Data!A144</f>
        <v/>
      </c>
      <c r="B1370" s="34">
        <f>Subsurface_Live_Data!X144</f>
        <v/>
      </c>
      <c r="C1370" s="34">
        <f>Subsurface_Live_Data!A144</f>
        <v/>
      </c>
      <c r="D1370" s="34">
        <f>Subsurface_Live_Data!Y144</f>
        <v/>
      </c>
      <c r="E1370" s="34">
        <f>Subsurface_Live_Data!A144</f>
        <v/>
      </c>
      <c r="F1370" s="34">
        <f>Subsurface_Live_Data!AA144</f>
        <v/>
      </c>
    </row>
    <row r="1371">
      <c r="A1371" s="34">
        <f>Subsurface_Live_Data!A145</f>
        <v/>
      </c>
      <c r="B1371" s="34">
        <f>Subsurface_Live_Data!X145</f>
        <v/>
      </c>
      <c r="C1371" s="34">
        <f>Subsurface_Live_Data!A145</f>
        <v/>
      </c>
      <c r="D1371" s="34">
        <f>Subsurface_Live_Data!Y145</f>
        <v/>
      </c>
      <c r="E1371" s="34">
        <f>Subsurface_Live_Data!A145</f>
        <v/>
      </c>
      <c r="F1371" s="34">
        <f>Subsurface_Live_Data!AA145</f>
        <v/>
      </c>
    </row>
    <row r="1372">
      <c r="A1372" s="34">
        <f>Subsurface_Live_Data!A146</f>
        <v/>
      </c>
      <c r="B1372" s="34">
        <f>Subsurface_Live_Data!X146</f>
        <v/>
      </c>
      <c r="C1372" s="34">
        <f>Subsurface_Live_Data!A146</f>
        <v/>
      </c>
      <c r="D1372" s="34">
        <f>Subsurface_Live_Data!Y146</f>
        <v/>
      </c>
      <c r="E1372" s="34">
        <f>Subsurface_Live_Data!A146</f>
        <v/>
      </c>
      <c r="F1372" s="34">
        <f>Subsurface_Live_Data!AA146</f>
        <v/>
      </c>
    </row>
    <row r="1373">
      <c r="A1373" s="34">
        <f>Subsurface_Live_Data!A147</f>
        <v/>
      </c>
      <c r="B1373" s="34">
        <f>Subsurface_Live_Data!X147</f>
        <v/>
      </c>
      <c r="C1373" s="34">
        <f>Subsurface_Live_Data!A147</f>
        <v/>
      </c>
      <c r="D1373" s="34">
        <f>Subsurface_Live_Data!Y147</f>
        <v/>
      </c>
      <c r="E1373" s="34">
        <f>Subsurface_Live_Data!A147</f>
        <v/>
      </c>
      <c r="F1373" s="34">
        <f>Subsurface_Live_Data!AA147</f>
        <v/>
      </c>
    </row>
    <row r="1374">
      <c r="A1374" s="34">
        <f>Subsurface_Live_Data!A148</f>
        <v/>
      </c>
      <c r="B1374" s="34">
        <f>Subsurface_Live_Data!X148</f>
        <v/>
      </c>
      <c r="C1374" s="34">
        <f>Subsurface_Live_Data!A148</f>
        <v/>
      </c>
      <c r="D1374" s="34">
        <f>Subsurface_Live_Data!Y148</f>
        <v/>
      </c>
      <c r="E1374" s="34">
        <f>Subsurface_Live_Data!A148</f>
        <v/>
      </c>
      <c r="F1374" s="34">
        <f>Subsurface_Live_Data!AA148</f>
        <v/>
      </c>
    </row>
    <row r="1375">
      <c r="A1375" s="34">
        <f>Subsurface_Live_Data!A149</f>
        <v/>
      </c>
      <c r="B1375" s="34">
        <f>Subsurface_Live_Data!X149</f>
        <v/>
      </c>
      <c r="C1375" s="34">
        <f>Subsurface_Live_Data!A149</f>
        <v/>
      </c>
      <c r="D1375" s="34">
        <f>Subsurface_Live_Data!Y149</f>
        <v/>
      </c>
      <c r="E1375" s="34">
        <f>Subsurface_Live_Data!A149</f>
        <v/>
      </c>
      <c r="F1375" s="34">
        <f>Subsurface_Live_Data!AA149</f>
        <v/>
      </c>
    </row>
    <row r="1376">
      <c r="A1376" s="34">
        <f>Subsurface_Live_Data!A150</f>
        <v/>
      </c>
      <c r="B1376" s="34">
        <f>Subsurface_Live_Data!X150</f>
        <v/>
      </c>
      <c r="C1376" s="34">
        <f>Subsurface_Live_Data!A150</f>
        <v/>
      </c>
      <c r="D1376" s="34">
        <f>Subsurface_Live_Data!Y150</f>
        <v/>
      </c>
      <c r="E1376" s="34">
        <f>Subsurface_Live_Data!A150</f>
        <v/>
      </c>
      <c r="F1376" s="34">
        <f>Subsurface_Live_Data!AA150</f>
        <v/>
      </c>
    </row>
    <row r="1377">
      <c r="A1377" s="34">
        <f>Subsurface_Live_Data!A151</f>
        <v/>
      </c>
      <c r="B1377" s="34">
        <f>Subsurface_Live_Data!X151</f>
        <v/>
      </c>
      <c r="C1377" s="34">
        <f>Subsurface_Live_Data!A151</f>
        <v/>
      </c>
      <c r="D1377" s="34">
        <f>Subsurface_Live_Data!Y151</f>
        <v/>
      </c>
      <c r="E1377" s="34">
        <f>Subsurface_Live_Data!A151</f>
        <v/>
      </c>
      <c r="F1377" s="34">
        <f>Subsurface_Live_Data!AA151</f>
        <v/>
      </c>
    </row>
    <row r="1378">
      <c r="A1378" s="34">
        <f>Subsurface_Live_Data!A152</f>
        <v/>
      </c>
      <c r="B1378" s="34">
        <f>Subsurface_Live_Data!X152</f>
        <v/>
      </c>
      <c r="C1378" s="34">
        <f>Subsurface_Live_Data!A152</f>
        <v/>
      </c>
      <c r="D1378" s="34">
        <f>Subsurface_Live_Data!Y152</f>
        <v/>
      </c>
      <c r="E1378" s="34">
        <f>Subsurface_Live_Data!A152</f>
        <v/>
      </c>
      <c r="F1378" s="34">
        <f>Subsurface_Live_Data!AA152</f>
        <v/>
      </c>
    </row>
    <row r="1379">
      <c r="A1379" s="34">
        <f>Subsurface_Live_Data!A153</f>
        <v/>
      </c>
      <c r="B1379" s="34">
        <f>Subsurface_Live_Data!X153</f>
        <v/>
      </c>
      <c r="C1379" s="34">
        <f>Subsurface_Live_Data!A153</f>
        <v/>
      </c>
      <c r="D1379" s="34">
        <f>Subsurface_Live_Data!Y153</f>
        <v/>
      </c>
      <c r="E1379" s="34">
        <f>Subsurface_Live_Data!A153</f>
        <v/>
      </c>
      <c r="F1379" s="34">
        <f>Subsurface_Live_Data!AA153</f>
        <v/>
      </c>
    </row>
    <row r="1380">
      <c r="A1380" s="34">
        <f>Subsurface_Live_Data!A154</f>
        <v/>
      </c>
      <c r="B1380" s="34">
        <f>Subsurface_Live_Data!X154</f>
        <v/>
      </c>
      <c r="C1380" s="34">
        <f>Subsurface_Live_Data!A154</f>
        <v/>
      </c>
      <c r="D1380" s="34">
        <f>Subsurface_Live_Data!Y154</f>
        <v/>
      </c>
      <c r="E1380" s="34">
        <f>Subsurface_Live_Data!A154</f>
        <v/>
      </c>
      <c r="F1380" s="34">
        <f>Subsurface_Live_Data!AA154</f>
        <v/>
      </c>
    </row>
    <row r="1381">
      <c r="A1381" s="34">
        <f>Subsurface_Live_Data!A155</f>
        <v/>
      </c>
      <c r="B1381" s="34">
        <f>Subsurface_Live_Data!X155</f>
        <v/>
      </c>
      <c r="C1381" s="34">
        <f>Subsurface_Live_Data!A155</f>
        <v/>
      </c>
      <c r="D1381" s="34">
        <f>Subsurface_Live_Data!Y155</f>
        <v/>
      </c>
      <c r="E1381" s="34">
        <f>Subsurface_Live_Data!A155</f>
        <v/>
      </c>
      <c r="F1381" s="34">
        <f>Subsurface_Live_Data!AA155</f>
        <v/>
      </c>
    </row>
    <row r="1382">
      <c r="A1382" s="34">
        <f>Subsurface_Live_Data!A156</f>
        <v/>
      </c>
      <c r="B1382" s="34">
        <f>Subsurface_Live_Data!X156</f>
        <v/>
      </c>
      <c r="C1382" s="34">
        <f>Subsurface_Live_Data!A156</f>
        <v/>
      </c>
      <c r="D1382" s="34">
        <f>Subsurface_Live_Data!Y156</f>
        <v/>
      </c>
      <c r="E1382" s="34">
        <f>Subsurface_Live_Data!A156</f>
        <v/>
      </c>
      <c r="F1382" s="34">
        <f>Subsurface_Live_Data!AA156</f>
        <v/>
      </c>
    </row>
    <row r="1383">
      <c r="A1383" s="34">
        <f>Subsurface_Live_Data!A157</f>
        <v/>
      </c>
      <c r="B1383" s="34">
        <f>Subsurface_Live_Data!X157</f>
        <v/>
      </c>
      <c r="C1383" s="34">
        <f>Subsurface_Live_Data!A157</f>
        <v/>
      </c>
      <c r="D1383" s="34">
        <f>Subsurface_Live_Data!Y157</f>
        <v/>
      </c>
      <c r="E1383" s="34">
        <f>Subsurface_Live_Data!A157</f>
        <v/>
      </c>
      <c r="F1383" s="34">
        <f>Subsurface_Live_Data!AA157</f>
        <v/>
      </c>
    </row>
    <row r="1384">
      <c r="A1384" s="34">
        <f>Subsurface_Live_Data!A158</f>
        <v/>
      </c>
      <c r="B1384" s="34">
        <f>Subsurface_Live_Data!X158</f>
        <v/>
      </c>
      <c r="C1384" s="34">
        <f>Subsurface_Live_Data!A158</f>
        <v/>
      </c>
      <c r="D1384" s="34">
        <f>Subsurface_Live_Data!Y158</f>
        <v/>
      </c>
      <c r="E1384" s="34">
        <f>Subsurface_Live_Data!A158</f>
        <v/>
      </c>
      <c r="F1384" s="34">
        <f>Subsurface_Live_Data!AA158</f>
        <v/>
      </c>
    </row>
    <row r="1385">
      <c r="A1385" s="34">
        <f>Subsurface_Live_Data!A159</f>
        <v/>
      </c>
      <c r="B1385" s="34">
        <f>Subsurface_Live_Data!X159</f>
        <v/>
      </c>
      <c r="C1385" s="34">
        <f>Subsurface_Live_Data!A159</f>
        <v/>
      </c>
      <c r="D1385" s="34">
        <f>Subsurface_Live_Data!Y159</f>
        <v/>
      </c>
      <c r="E1385" s="34">
        <f>Subsurface_Live_Data!A159</f>
        <v/>
      </c>
      <c r="F1385" s="34">
        <f>Subsurface_Live_Data!AA159</f>
        <v/>
      </c>
    </row>
    <row r="1386">
      <c r="A1386" s="34">
        <f>Subsurface_Live_Data!A160</f>
        <v/>
      </c>
      <c r="B1386" s="34">
        <f>Subsurface_Live_Data!X160</f>
        <v/>
      </c>
      <c r="C1386" s="34">
        <f>Subsurface_Live_Data!A160</f>
        <v/>
      </c>
      <c r="D1386" s="34">
        <f>Subsurface_Live_Data!Y160</f>
        <v/>
      </c>
      <c r="E1386" s="34">
        <f>Subsurface_Live_Data!A160</f>
        <v/>
      </c>
      <c r="F1386" s="34">
        <f>Subsurface_Live_Data!AA160</f>
        <v/>
      </c>
    </row>
    <row r="1387">
      <c r="A1387" s="34">
        <f>Subsurface_Live_Data!A161</f>
        <v/>
      </c>
      <c r="B1387" s="34">
        <f>Subsurface_Live_Data!X161</f>
        <v/>
      </c>
      <c r="C1387" s="34">
        <f>Subsurface_Live_Data!A161</f>
        <v/>
      </c>
      <c r="D1387" s="34">
        <f>Subsurface_Live_Data!Y161</f>
        <v/>
      </c>
      <c r="E1387" s="34">
        <f>Subsurface_Live_Data!A161</f>
        <v/>
      </c>
      <c r="F1387" s="34">
        <f>Subsurface_Live_Data!AA161</f>
        <v/>
      </c>
    </row>
    <row r="1388">
      <c r="A1388" s="34">
        <f>Subsurface_Live_Data!A162</f>
        <v/>
      </c>
      <c r="B1388" s="34">
        <f>Subsurface_Live_Data!X162</f>
        <v/>
      </c>
      <c r="C1388" s="34">
        <f>Subsurface_Live_Data!A162</f>
        <v/>
      </c>
      <c r="D1388" s="34">
        <f>Subsurface_Live_Data!Y162</f>
        <v/>
      </c>
      <c r="E1388" s="34">
        <f>Subsurface_Live_Data!A162</f>
        <v/>
      </c>
      <c r="F1388" s="34">
        <f>Subsurface_Live_Data!AA162</f>
        <v/>
      </c>
    </row>
    <row r="1389">
      <c r="A1389" s="34">
        <f>Subsurface_Live_Data!A163</f>
        <v/>
      </c>
      <c r="B1389" s="34">
        <f>Subsurface_Live_Data!X163</f>
        <v/>
      </c>
      <c r="C1389" s="34">
        <f>Subsurface_Live_Data!A163</f>
        <v/>
      </c>
      <c r="D1389" s="34">
        <f>Subsurface_Live_Data!Y163</f>
        <v/>
      </c>
      <c r="E1389" s="34">
        <f>Subsurface_Live_Data!A163</f>
        <v/>
      </c>
      <c r="F1389" s="34">
        <f>Subsurface_Live_Data!AA163</f>
        <v/>
      </c>
    </row>
    <row r="1390">
      <c r="A1390" s="34">
        <f>Subsurface_Live_Data!A164</f>
        <v/>
      </c>
      <c r="B1390" s="34">
        <f>Subsurface_Live_Data!X164</f>
        <v/>
      </c>
      <c r="C1390" s="34">
        <f>Subsurface_Live_Data!A164</f>
        <v/>
      </c>
      <c r="D1390" s="34">
        <f>Subsurface_Live_Data!Y164</f>
        <v/>
      </c>
      <c r="E1390" s="34">
        <f>Subsurface_Live_Data!A164</f>
        <v/>
      </c>
      <c r="F1390" s="34">
        <f>Subsurface_Live_Data!AA164</f>
        <v/>
      </c>
    </row>
    <row r="1391">
      <c r="A1391" s="34">
        <f>Subsurface_Live_Data!A165</f>
        <v/>
      </c>
      <c r="B1391" s="34">
        <f>Subsurface_Live_Data!X165</f>
        <v/>
      </c>
      <c r="C1391" s="34">
        <f>Subsurface_Live_Data!A165</f>
        <v/>
      </c>
      <c r="D1391" s="34">
        <f>Subsurface_Live_Data!Y165</f>
        <v/>
      </c>
      <c r="E1391" s="34">
        <f>Subsurface_Live_Data!A165</f>
        <v/>
      </c>
      <c r="F1391" s="34">
        <f>Subsurface_Live_Data!AA165</f>
        <v/>
      </c>
    </row>
    <row r="1392">
      <c r="A1392" s="34">
        <f>Subsurface_Live_Data!A166</f>
        <v/>
      </c>
      <c r="B1392" s="34">
        <f>Subsurface_Live_Data!X166</f>
        <v/>
      </c>
      <c r="C1392" s="34">
        <f>Subsurface_Live_Data!A166</f>
        <v/>
      </c>
      <c r="D1392" s="34">
        <f>Subsurface_Live_Data!Y166</f>
        <v/>
      </c>
      <c r="E1392" s="34">
        <f>Subsurface_Live_Data!A166</f>
        <v/>
      </c>
      <c r="F1392" s="34">
        <f>Subsurface_Live_Data!AA166</f>
        <v/>
      </c>
    </row>
    <row r="1393">
      <c r="A1393" s="34">
        <f>Subsurface_Live_Data!A167</f>
        <v/>
      </c>
      <c r="B1393" s="34">
        <f>Subsurface_Live_Data!X167</f>
        <v/>
      </c>
      <c r="C1393" s="34">
        <f>Subsurface_Live_Data!A167</f>
        <v/>
      </c>
      <c r="D1393" s="34">
        <f>Subsurface_Live_Data!Y167</f>
        <v/>
      </c>
      <c r="E1393" s="34">
        <f>Subsurface_Live_Data!A167</f>
        <v/>
      </c>
      <c r="F1393" s="34">
        <f>Subsurface_Live_Data!AA167</f>
        <v/>
      </c>
    </row>
    <row r="1394">
      <c r="A1394" s="34">
        <f>Subsurface_Live_Data!A168</f>
        <v/>
      </c>
      <c r="B1394" s="34">
        <f>Subsurface_Live_Data!X168</f>
        <v/>
      </c>
      <c r="C1394" s="34">
        <f>Subsurface_Live_Data!A168</f>
        <v/>
      </c>
      <c r="D1394" s="34">
        <f>Subsurface_Live_Data!Y168</f>
        <v/>
      </c>
      <c r="E1394" s="34">
        <f>Subsurface_Live_Data!A168</f>
        <v/>
      </c>
      <c r="F1394" s="34">
        <f>Subsurface_Live_Data!AA168</f>
        <v/>
      </c>
    </row>
    <row r="1395">
      <c r="A1395" s="34">
        <f>Subsurface_Live_Data!A169</f>
        <v/>
      </c>
      <c r="B1395" s="34">
        <f>Subsurface_Live_Data!X169</f>
        <v/>
      </c>
      <c r="C1395" s="34">
        <f>Subsurface_Live_Data!A169</f>
        <v/>
      </c>
      <c r="D1395" s="34">
        <f>Subsurface_Live_Data!Y169</f>
        <v/>
      </c>
      <c r="E1395" s="34">
        <f>Subsurface_Live_Data!A169</f>
        <v/>
      </c>
      <c r="F1395" s="34">
        <f>Subsurface_Live_Data!AA169</f>
        <v/>
      </c>
    </row>
    <row r="1396">
      <c r="A1396" s="34">
        <f>Subsurface_Live_Data!A170</f>
        <v/>
      </c>
      <c r="B1396" s="34">
        <f>Subsurface_Live_Data!X170</f>
        <v/>
      </c>
      <c r="C1396" s="34">
        <f>Subsurface_Live_Data!A170</f>
        <v/>
      </c>
      <c r="D1396" s="34">
        <f>Subsurface_Live_Data!Y170</f>
        <v/>
      </c>
      <c r="E1396" s="34">
        <f>Subsurface_Live_Data!A170</f>
        <v/>
      </c>
      <c r="F1396" s="34">
        <f>Subsurface_Live_Data!AA170</f>
        <v/>
      </c>
    </row>
    <row r="1397">
      <c r="A1397" s="34">
        <f>Subsurface_Live_Data!A171</f>
        <v/>
      </c>
      <c r="B1397" s="34">
        <f>Subsurface_Live_Data!X171</f>
        <v/>
      </c>
      <c r="C1397" s="34">
        <f>Subsurface_Live_Data!A171</f>
        <v/>
      </c>
      <c r="D1397" s="34">
        <f>Subsurface_Live_Data!Y171</f>
        <v/>
      </c>
      <c r="E1397" s="34">
        <f>Subsurface_Live_Data!A171</f>
        <v/>
      </c>
      <c r="F1397" s="34">
        <f>Subsurface_Live_Data!AA171</f>
        <v/>
      </c>
    </row>
    <row r="1398">
      <c r="A1398" s="34">
        <f>Subsurface_Live_Data!A172</f>
        <v/>
      </c>
      <c r="B1398" s="34">
        <f>Subsurface_Live_Data!X172</f>
        <v/>
      </c>
      <c r="C1398" s="34">
        <f>Subsurface_Live_Data!A172</f>
        <v/>
      </c>
      <c r="D1398" s="34">
        <f>Subsurface_Live_Data!Y172</f>
        <v/>
      </c>
      <c r="E1398" s="34">
        <f>Subsurface_Live_Data!A172</f>
        <v/>
      </c>
      <c r="F1398" s="34">
        <f>Subsurface_Live_Data!AA172</f>
        <v/>
      </c>
    </row>
    <row r="1399">
      <c r="A1399" s="34">
        <f>Subsurface_Live_Data!A173</f>
        <v/>
      </c>
      <c r="B1399" s="34">
        <f>Subsurface_Live_Data!X173</f>
        <v/>
      </c>
      <c r="C1399" s="34">
        <f>Subsurface_Live_Data!A173</f>
        <v/>
      </c>
      <c r="D1399" s="34">
        <f>Subsurface_Live_Data!Y173</f>
        <v/>
      </c>
      <c r="E1399" s="34">
        <f>Subsurface_Live_Data!A173</f>
        <v/>
      </c>
      <c r="F1399" s="34">
        <f>Subsurface_Live_Data!AA173</f>
        <v/>
      </c>
    </row>
    <row r="1400">
      <c r="A1400" s="34">
        <f>Subsurface_Live_Data!A174</f>
        <v/>
      </c>
      <c r="B1400" s="34">
        <f>Subsurface_Live_Data!X174</f>
        <v/>
      </c>
      <c r="C1400" s="34">
        <f>Subsurface_Live_Data!A174</f>
        <v/>
      </c>
      <c r="D1400" s="34">
        <f>Subsurface_Live_Data!Y174</f>
        <v/>
      </c>
      <c r="E1400" s="34">
        <f>Subsurface_Live_Data!A174</f>
        <v/>
      </c>
      <c r="F1400" s="34">
        <f>Subsurface_Live_Data!AA174</f>
        <v/>
      </c>
    </row>
    <row r="1401">
      <c r="A1401" s="34">
        <f>Subsurface_Live_Data!A175</f>
        <v/>
      </c>
      <c r="B1401" s="34">
        <f>Subsurface_Live_Data!X175</f>
        <v/>
      </c>
      <c r="C1401" s="34">
        <f>Subsurface_Live_Data!A175</f>
        <v/>
      </c>
      <c r="D1401" s="34">
        <f>Subsurface_Live_Data!Y175</f>
        <v/>
      </c>
      <c r="E1401" s="34">
        <f>Subsurface_Live_Data!A175</f>
        <v/>
      </c>
      <c r="F1401" s="34">
        <f>Subsurface_Live_Data!AA175</f>
        <v/>
      </c>
    </row>
    <row r="1402">
      <c r="A1402" s="34">
        <f>Subsurface_Live_Data!A176</f>
        <v/>
      </c>
      <c r="B1402" s="34">
        <f>Subsurface_Live_Data!X176</f>
        <v/>
      </c>
      <c r="C1402" s="34">
        <f>Subsurface_Live_Data!A176</f>
        <v/>
      </c>
      <c r="D1402" s="34">
        <f>Subsurface_Live_Data!Y176</f>
        <v/>
      </c>
      <c r="E1402" s="34">
        <f>Subsurface_Live_Data!A176</f>
        <v/>
      </c>
      <c r="F1402" s="34">
        <f>Subsurface_Live_Data!AA176</f>
        <v/>
      </c>
    </row>
    <row r="1403">
      <c r="A1403" s="34">
        <f>Subsurface_Live_Data!A177</f>
        <v/>
      </c>
      <c r="B1403" s="34">
        <f>Subsurface_Live_Data!X177</f>
        <v/>
      </c>
      <c r="C1403" s="34">
        <f>Subsurface_Live_Data!A177</f>
        <v/>
      </c>
      <c r="D1403" s="34">
        <f>Subsurface_Live_Data!Y177</f>
        <v/>
      </c>
      <c r="E1403" s="34">
        <f>Subsurface_Live_Data!A177</f>
        <v/>
      </c>
      <c r="F1403" s="34">
        <f>Subsurface_Live_Data!AA177</f>
        <v/>
      </c>
    </row>
    <row r="1404">
      <c r="A1404" s="34">
        <f>Subsurface_Live_Data!A178</f>
        <v/>
      </c>
      <c r="B1404" s="34">
        <f>Subsurface_Live_Data!X178</f>
        <v/>
      </c>
      <c r="C1404" s="34">
        <f>Subsurface_Live_Data!A178</f>
        <v/>
      </c>
      <c r="D1404" s="34">
        <f>Subsurface_Live_Data!Y178</f>
        <v/>
      </c>
      <c r="E1404" s="34">
        <f>Subsurface_Live_Data!A178</f>
        <v/>
      </c>
      <c r="F1404" s="34">
        <f>Subsurface_Live_Data!AA178</f>
        <v/>
      </c>
    </row>
    <row r="1405">
      <c r="A1405" s="34">
        <f>Subsurface_Live_Data!A179</f>
        <v/>
      </c>
      <c r="B1405" s="34">
        <f>Subsurface_Live_Data!X179</f>
        <v/>
      </c>
      <c r="C1405" s="34">
        <f>Subsurface_Live_Data!A179</f>
        <v/>
      </c>
      <c r="D1405" s="34">
        <f>Subsurface_Live_Data!Y179</f>
        <v/>
      </c>
      <c r="E1405" s="34">
        <f>Subsurface_Live_Data!A179</f>
        <v/>
      </c>
      <c r="F1405" s="34">
        <f>Subsurface_Live_Data!AA179</f>
        <v/>
      </c>
    </row>
    <row r="1406">
      <c r="A1406" s="34">
        <f>Subsurface_Live_Data!A180</f>
        <v/>
      </c>
      <c r="B1406" s="34">
        <f>Subsurface_Live_Data!X180</f>
        <v/>
      </c>
      <c r="C1406" s="34">
        <f>Subsurface_Live_Data!A180</f>
        <v/>
      </c>
      <c r="D1406" s="34">
        <f>Subsurface_Live_Data!Y180</f>
        <v/>
      </c>
      <c r="E1406" s="34">
        <f>Subsurface_Live_Data!A180</f>
        <v/>
      </c>
      <c r="F1406" s="34">
        <f>Subsurface_Live_Data!AA180</f>
        <v/>
      </c>
    </row>
    <row r="1407">
      <c r="A1407" s="34">
        <f>Subsurface_Live_Data!A181</f>
        <v/>
      </c>
      <c r="B1407" s="34">
        <f>Subsurface_Live_Data!X181</f>
        <v/>
      </c>
      <c r="C1407" s="34">
        <f>Subsurface_Live_Data!A181</f>
        <v/>
      </c>
      <c r="D1407" s="34">
        <f>Subsurface_Live_Data!Y181</f>
        <v/>
      </c>
      <c r="E1407" s="34">
        <f>Subsurface_Live_Data!A181</f>
        <v/>
      </c>
      <c r="F1407" s="34">
        <f>Subsurface_Live_Data!AA181</f>
        <v/>
      </c>
    </row>
    <row r="1408">
      <c r="A1408" s="34">
        <f>Subsurface_Live_Data!A182</f>
        <v/>
      </c>
      <c r="B1408" s="34">
        <f>Subsurface_Live_Data!X182</f>
        <v/>
      </c>
      <c r="C1408" s="34">
        <f>Subsurface_Live_Data!A182</f>
        <v/>
      </c>
      <c r="D1408" s="34">
        <f>Subsurface_Live_Data!Y182</f>
        <v/>
      </c>
      <c r="E1408" s="34">
        <f>Subsurface_Live_Data!A182</f>
        <v/>
      </c>
      <c r="F1408" s="34">
        <f>Subsurface_Live_Data!AA182</f>
        <v/>
      </c>
    </row>
    <row r="1409">
      <c r="A1409" s="34">
        <f>Subsurface_Live_Data!A183</f>
        <v/>
      </c>
      <c r="B1409" s="34">
        <f>Subsurface_Live_Data!X183</f>
        <v/>
      </c>
      <c r="C1409" s="34">
        <f>Subsurface_Live_Data!A183</f>
        <v/>
      </c>
      <c r="D1409" s="34">
        <f>Subsurface_Live_Data!Y183</f>
        <v/>
      </c>
      <c r="E1409" s="34">
        <f>Subsurface_Live_Data!A183</f>
        <v/>
      </c>
      <c r="F1409" s="34">
        <f>Subsurface_Live_Data!AA183</f>
        <v/>
      </c>
    </row>
    <row r="1410">
      <c r="A1410" s="34">
        <f>Subsurface_Live_Data!A184</f>
        <v/>
      </c>
      <c r="B1410" s="34">
        <f>Subsurface_Live_Data!X184</f>
        <v/>
      </c>
      <c r="C1410" s="34">
        <f>Subsurface_Live_Data!A184</f>
        <v/>
      </c>
      <c r="D1410" s="34">
        <f>Subsurface_Live_Data!Y184</f>
        <v/>
      </c>
      <c r="E1410" s="34">
        <f>Subsurface_Live_Data!A184</f>
        <v/>
      </c>
      <c r="F1410" s="34">
        <f>Subsurface_Live_Data!AA184</f>
        <v/>
      </c>
    </row>
    <row r="1411">
      <c r="A1411" s="34">
        <f>Subsurface_Live_Data!A185</f>
        <v/>
      </c>
      <c r="B1411" s="34">
        <f>Subsurface_Live_Data!X185</f>
        <v/>
      </c>
      <c r="C1411" s="34">
        <f>Subsurface_Live_Data!A185</f>
        <v/>
      </c>
      <c r="D1411" s="34">
        <f>Subsurface_Live_Data!Y185</f>
        <v/>
      </c>
      <c r="E1411" s="34">
        <f>Subsurface_Live_Data!A185</f>
        <v/>
      </c>
      <c r="F1411" s="34">
        <f>Subsurface_Live_Data!AA185</f>
        <v/>
      </c>
    </row>
    <row r="1412">
      <c r="A1412" s="34">
        <f>Subsurface_Live_Data!A186</f>
        <v/>
      </c>
      <c r="B1412" s="34">
        <f>Subsurface_Live_Data!X186</f>
        <v/>
      </c>
      <c r="C1412" s="34">
        <f>Subsurface_Live_Data!A186</f>
        <v/>
      </c>
      <c r="D1412" s="34">
        <f>Subsurface_Live_Data!Y186</f>
        <v/>
      </c>
      <c r="E1412" s="34">
        <f>Subsurface_Live_Data!A186</f>
        <v/>
      </c>
      <c r="F1412" s="34">
        <f>Subsurface_Live_Data!AA186</f>
        <v/>
      </c>
    </row>
    <row r="1413">
      <c r="A1413" s="34">
        <f>Subsurface_Live_Data!A187</f>
        <v/>
      </c>
      <c r="B1413" s="34">
        <f>Subsurface_Live_Data!X187</f>
        <v/>
      </c>
      <c r="C1413" s="34">
        <f>Subsurface_Live_Data!A187</f>
        <v/>
      </c>
      <c r="D1413" s="34">
        <f>Subsurface_Live_Data!Y187</f>
        <v/>
      </c>
      <c r="E1413" s="34">
        <f>Subsurface_Live_Data!A187</f>
        <v/>
      </c>
      <c r="F1413" s="34">
        <f>Subsurface_Live_Data!AA187</f>
        <v/>
      </c>
    </row>
    <row r="1414">
      <c r="A1414" s="34">
        <f>Subsurface_Live_Data!A188</f>
        <v/>
      </c>
      <c r="B1414" s="34">
        <f>Subsurface_Live_Data!X188</f>
        <v/>
      </c>
      <c r="C1414" s="34">
        <f>Subsurface_Live_Data!A188</f>
        <v/>
      </c>
      <c r="D1414" s="34">
        <f>Subsurface_Live_Data!Y188</f>
        <v/>
      </c>
      <c r="E1414" s="34">
        <f>Subsurface_Live_Data!A188</f>
        <v/>
      </c>
      <c r="F1414" s="34">
        <f>Subsurface_Live_Data!AA188</f>
        <v/>
      </c>
    </row>
    <row r="1415">
      <c r="A1415" s="34">
        <f>Subsurface_Live_Data!A189</f>
        <v/>
      </c>
      <c r="B1415" s="34">
        <f>Subsurface_Live_Data!X189</f>
        <v/>
      </c>
      <c r="C1415" s="34">
        <f>Subsurface_Live_Data!A189</f>
        <v/>
      </c>
      <c r="D1415" s="34">
        <f>Subsurface_Live_Data!Y189</f>
        <v/>
      </c>
      <c r="E1415" s="34">
        <f>Subsurface_Live_Data!A189</f>
        <v/>
      </c>
      <c r="F1415" s="34">
        <f>Subsurface_Live_Data!AA189</f>
        <v/>
      </c>
    </row>
    <row r="1416">
      <c r="A1416" s="34">
        <f>Subsurface_Live_Data!A190</f>
        <v/>
      </c>
      <c r="B1416" s="34">
        <f>Subsurface_Live_Data!X190</f>
        <v/>
      </c>
      <c r="C1416" s="34">
        <f>Subsurface_Live_Data!A190</f>
        <v/>
      </c>
      <c r="D1416" s="34">
        <f>Subsurface_Live_Data!Y190</f>
        <v/>
      </c>
      <c r="E1416" s="34">
        <f>Subsurface_Live_Data!A190</f>
        <v/>
      </c>
      <c r="F1416" s="34">
        <f>Subsurface_Live_Data!AA190</f>
        <v/>
      </c>
    </row>
    <row r="1417">
      <c r="A1417" s="34">
        <f>Subsurface_Live_Data!A191</f>
        <v/>
      </c>
      <c r="B1417" s="34">
        <f>Subsurface_Live_Data!X191</f>
        <v/>
      </c>
      <c r="C1417" s="34">
        <f>Subsurface_Live_Data!A191</f>
        <v/>
      </c>
      <c r="D1417" s="34">
        <f>Subsurface_Live_Data!Y191</f>
        <v/>
      </c>
      <c r="E1417" s="34">
        <f>Subsurface_Live_Data!A191</f>
        <v/>
      </c>
      <c r="F1417" s="34">
        <f>Subsurface_Live_Data!AA191</f>
        <v/>
      </c>
    </row>
    <row r="1418">
      <c r="A1418" s="34">
        <f>Subsurface_Live_Data!A192</f>
        <v/>
      </c>
      <c r="B1418" s="34">
        <f>Subsurface_Live_Data!X192</f>
        <v/>
      </c>
      <c r="C1418" s="34">
        <f>Subsurface_Live_Data!A192</f>
        <v/>
      </c>
      <c r="D1418" s="34">
        <f>Subsurface_Live_Data!Y192</f>
        <v/>
      </c>
      <c r="E1418" s="34">
        <f>Subsurface_Live_Data!A192</f>
        <v/>
      </c>
      <c r="F1418" s="34">
        <f>Subsurface_Live_Data!AA192</f>
        <v/>
      </c>
    </row>
    <row r="1419">
      <c r="A1419" s="34">
        <f>Subsurface_Live_Data!A193</f>
        <v/>
      </c>
      <c r="B1419" s="34">
        <f>Subsurface_Live_Data!X193</f>
        <v/>
      </c>
      <c r="C1419" s="34">
        <f>Subsurface_Live_Data!A193</f>
        <v/>
      </c>
      <c r="D1419" s="34">
        <f>Subsurface_Live_Data!Y193</f>
        <v/>
      </c>
      <c r="E1419" s="34">
        <f>Subsurface_Live_Data!A193</f>
        <v/>
      </c>
      <c r="F1419" s="34">
        <f>Subsurface_Live_Data!AA193</f>
        <v/>
      </c>
    </row>
    <row r="1420">
      <c r="A1420" s="34">
        <f>Subsurface_Live_Data!A194</f>
        <v/>
      </c>
      <c r="B1420" s="34">
        <f>Subsurface_Live_Data!X194</f>
        <v/>
      </c>
      <c r="C1420" s="34">
        <f>Subsurface_Live_Data!A194</f>
        <v/>
      </c>
      <c r="D1420" s="34">
        <f>Subsurface_Live_Data!Y194</f>
        <v/>
      </c>
      <c r="E1420" s="34">
        <f>Subsurface_Live_Data!A194</f>
        <v/>
      </c>
      <c r="F1420" s="34">
        <f>Subsurface_Live_Data!AA194</f>
        <v/>
      </c>
    </row>
    <row r="1421">
      <c r="A1421" s="34">
        <f>Subsurface_Live_Data!A195</f>
        <v/>
      </c>
      <c r="B1421" s="34">
        <f>Subsurface_Live_Data!X195</f>
        <v/>
      </c>
      <c r="C1421" s="34">
        <f>Subsurface_Live_Data!A195</f>
        <v/>
      </c>
      <c r="D1421" s="34">
        <f>Subsurface_Live_Data!Y195</f>
        <v/>
      </c>
      <c r="E1421" s="34">
        <f>Subsurface_Live_Data!A195</f>
        <v/>
      </c>
      <c r="F1421" s="34">
        <f>Subsurface_Live_Data!AA195</f>
        <v/>
      </c>
    </row>
    <row r="1422">
      <c r="A1422" s="34">
        <f>Subsurface_Live_Data!A196</f>
        <v/>
      </c>
      <c r="B1422" s="34">
        <f>Subsurface_Live_Data!X196</f>
        <v/>
      </c>
      <c r="C1422" s="34">
        <f>Subsurface_Live_Data!A196</f>
        <v/>
      </c>
      <c r="D1422" s="34">
        <f>Subsurface_Live_Data!Y196</f>
        <v/>
      </c>
      <c r="E1422" s="34">
        <f>Subsurface_Live_Data!A196</f>
        <v/>
      </c>
      <c r="F1422" s="34">
        <f>Subsurface_Live_Data!AA196</f>
        <v/>
      </c>
    </row>
    <row r="1423">
      <c r="A1423" s="34">
        <f>Subsurface_Live_Data!A197</f>
        <v/>
      </c>
      <c r="B1423" s="34">
        <f>Subsurface_Live_Data!X197</f>
        <v/>
      </c>
      <c r="C1423" s="34">
        <f>Subsurface_Live_Data!A197</f>
        <v/>
      </c>
      <c r="D1423" s="34">
        <f>Subsurface_Live_Data!Y197</f>
        <v/>
      </c>
      <c r="E1423" s="34">
        <f>Subsurface_Live_Data!A197</f>
        <v/>
      </c>
      <c r="F1423" s="34">
        <f>Subsurface_Live_Data!AA197</f>
        <v/>
      </c>
    </row>
    <row r="1424">
      <c r="A1424" s="34">
        <f>Subsurface_Live_Data!A198</f>
        <v/>
      </c>
      <c r="B1424" s="34">
        <f>Subsurface_Live_Data!X198</f>
        <v/>
      </c>
      <c r="C1424" s="34">
        <f>Subsurface_Live_Data!A198</f>
        <v/>
      </c>
      <c r="D1424" s="34">
        <f>Subsurface_Live_Data!Y198</f>
        <v/>
      </c>
      <c r="E1424" s="34">
        <f>Subsurface_Live_Data!A198</f>
        <v/>
      </c>
      <c r="F1424" s="34">
        <f>Subsurface_Live_Data!AA198</f>
        <v/>
      </c>
    </row>
    <row r="1425">
      <c r="A1425" s="34">
        <f>Subsurface_Live_Data!A199</f>
        <v/>
      </c>
      <c r="B1425" s="34">
        <f>Subsurface_Live_Data!X199</f>
        <v/>
      </c>
      <c r="C1425" s="34">
        <f>Subsurface_Live_Data!A199</f>
        <v/>
      </c>
      <c r="D1425" s="34">
        <f>Subsurface_Live_Data!Y199</f>
        <v/>
      </c>
      <c r="E1425" s="34">
        <f>Subsurface_Live_Data!A199</f>
        <v/>
      </c>
      <c r="F1425" s="34">
        <f>Subsurface_Live_Data!AA199</f>
        <v/>
      </c>
    </row>
    <row r="1426">
      <c r="A1426" s="34">
        <f>Subsurface_Live_Data!A200</f>
        <v/>
      </c>
      <c r="B1426" s="34">
        <f>Subsurface_Live_Data!X200</f>
        <v/>
      </c>
      <c r="C1426" s="34">
        <f>Subsurface_Live_Data!A200</f>
        <v/>
      </c>
      <c r="D1426" s="34">
        <f>Subsurface_Live_Data!Y200</f>
        <v/>
      </c>
      <c r="E1426" s="34">
        <f>Subsurface_Live_Data!A200</f>
        <v/>
      </c>
      <c r="F1426" s="34">
        <f>Subsurface_Live_Data!AA200</f>
        <v/>
      </c>
    </row>
    <row r="1427">
      <c r="A1427" s="34">
        <f>Subsurface_Live_Data!A201</f>
        <v/>
      </c>
      <c r="B1427" s="34">
        <f>Subsurface_Live_Data!X201</f>
        <v/>
      </c>
      <c r="C1427" s="34">
        <f>Subsurface_Live_Data!A201</f>
        <v/>
      </c>
      <c r="D1427" s="34">
        <f>Subsurface_Live_Data!Y201</f>
        <v/>
      </c>
      <c r="E1427" s="34">
        <f>Subsurface_Live_Data!A201</f>
        <v/>
      </c>
      <c r="F1427" s="34">
        <f>Subsurface_Live_Data!AA201</f>
        <v/>
      </c>
    </row>
    <row r="1428">
      <c r="A1428" s="34">
        <f>Subsurface_Live_Data!A202</f>
        <v/>
      </c>
      <c r="B1428" s="34">
        <f>Subsurface_Live_Data!X202</f>
        <v/>
      </c>
      <c r="C1428" s="34">
        <f>Subsurface_Live_Data!A202</f>
        <v/>
      </c>
      <c r="D1428" s="34">
        <f>Subsurface_Live_Data!Y202</f>
        <v/>
      </c>
      <c r="E1428" s="34">
        <f>Subsurface_Live_Data!A202</f>
        <v/>
      </c>
      <c r="F1428" s="34">
        <f>Subsurface_Live_Data!AA202</f>
        <v/>
      </c>
    </row>
    <row r="1429">
      <c r="A1429" s="34">
        <f>Subsurface_Live_Data!A203</f>
        <v/>
      </c>
      <c r="B1429" s="34">
        <f>Subsurface_Live_Data!X203</f>
        <v/>
      </c>
      <c r="C1429" s="34">
        <f>Subsurface_Live_Data!A203</f>
        <v/>
      </c>
      <c r="D1429" s="34">
        <f>Subsurface_Live_Data!Y203</f>
        <v/>
      </c>
      <c r="E1429" s="34">
        <f>Subsurface_Live_Data!A203</f>
        <v/>
      </c>
      <c r="F1429" s="34">
        <f>Subsurface_Live_Data!AA203</f>
        <v/>
      </c>
    </row>
    <row r="1430">
      <c r="A1430" s="34">
        <f>Subsurface_Live_Data!A204</f>
        <v/>
      </c>
      <c r="B1430" s="34">
        <f>Subsurface_Live_Data!X204</f>
        <v/>
      </c>
      <c r="C1430" s="34">
        <f>Subsurface_Live_Data!A204</f>
        <v/>
      </c>
      <c r="D1430" s="34">
        <f>Subsurface_Live_Data!Y204</f>
        <v/>
      </c>
      <c r="E1430" s="34">
        <f>Subsurface_Live_Data!A204</f>
        <v/>
      </c>
      <c r="F1430" s="34">
        <f>Subsurface_Live_Data!AA204</f>
        <v/>
      </c>
    </row>
    <row r="1431">
      <c r="A1431" s="34">
        <f>Subsurface_Live_Data!A205</f>
        <v/>
      </c>
      <c r="B1431" s="34">
        <f>Subsurface_Live_Data!X205</f>
        <v/>
      </c>
      <c r="C1431" s="34">
        <f>Subsurface_Live_Data!A205</f>
        <v/>
      </c>
      <c r="D1431" s="34">
        <f>Subsurface_Live_Data!Y205</f>
        <v/>
      </c>
      <c r="E1431" s="34">
        <f>Subsurface_Live_Data!A205</f>
        <v/>
      </c>
      <c r="F1431" s="34">
        <f>Subsurface_Live_Data!AA205</f>
        <v/>
      </c>
    </row>
    <row r="1432">
      <c r="A1432" s="34">
        <f>Subsurface_Live_Data!A206</f>
        <v/>
      </c>
      <c r="B1432" s="34">
        <f>Subsurface_Live_Data!X206</f>
        <v/>
      </c>
      <c r="C1432" s="34">
        <f>Subsurface_Live_Data!A206</f>
        <v/>
      </c>
      <c r="D1432" s="34">
        <f>Subsurface_Live_Data!Y206</f>
        <v/>
      </c>
      <c r="E1432" s="34">
        <f>Subsurface_Live_Data!A206</f>
        <v/>
      </c>
      <c r="F1432" s="34">
        <f>Subsurface_Live_Data!AA206</f>
        <v/>
      </c>
    </row>
    <row r="1433">
      <c r="A1433" s="34">
        <f>Subsurface_Live_Data!A207</f>
        <v/>
      </c>
      <c r="B1433" s="34">
        <f>Subsurface_Live_Data!X207</f>
        <v/>
      </c>
      <c r="C1433" s="34">
        <f>Subsurface_Live_Data!A207</f>
        <v/>
      </c>
      <c r="D1433" s="34">
        <f>Subsurface_Live_Data!Y207</f>
        <v/>
      </c>
      <c r="E1433" s="34">
        <f>Subsurface_Live_Data!A207</f>
        <v/>
      </c>
      <c r="F1433" s="34">
        <f>Subsurface_Live_Data!AA207</f>
        <v/>
      </c>
    </row>
    <row r="1434">
      <c r="A1434" s="34">
        <f>Subsurface_Live_Data!A208</f>
        <v/>
      </c>
      <c r="B1434" s="34">
        <f>Subsurface_Live_Data!X208</f>
        <v/>
      </c>
      <c r="C1434" s="34">
        <f>Subsurface_Live_Data!A208</f>
        <v/>
      </c>
      <c r="D1434" s="34">
        <f>Subsurface_Live_Data!Y208</f>
        <v/>
      </c>
      <c r="E1434" s="34">
        <f>Subsurface_Live_Data!A208</f>
        <v/>
      </c>
      <c r="F1434" s="34">
        <f>Subsurface_Live_Data!AA208</f>
        <v/>
      </c>
    </row>
    <row r="1435">
      <c r="A1435" s="34">
        <f>Subsurface_Live_Data!A209</f>
        <v/>
      </c>
      <c r="B1435" s="34">
        <f>Subsurface_Live_Data!X209</f>
        <v/>
      </c>
      <c r="C1435" s="34">
        <f>Subsurface_Live_Data!A209</f>
        <v/>
      </c>
      <c r="D1435" s="34">
        <f>Subsurface_Live_Data!Y209</f>
        <v/>
      </c>
      <c r="E1435" s="34">
        <f>Subsurface_Live_Data!A209</f>
        <v/>
      </c>
      <c r="F1435" s="34">
        <f>Subsurface_Live_Data!AA209</f>
        <v/>
      </c>
    </row>
    <row r="1436">
      <c r="A1436" s="34">
        <f>Subsurface_Live_Data!A210</f>
        <v/>
      </c>
      <c r="B1436" s="34">
        <f>Subsurface_Live_Data!X210</f>
        <v/>
      </c>
      <c r="C1436" s="34">
        <f>Subsurface_Live_Data!A210</f>
        <v/>
      </c>
      <c r="D1436" s="34">
        <f>Subsurface_Live_Data!Y210</f>
        <v/>
      </c>
      <c r="E1436" s="34">
        <f>Subsurface_Live_Data!A210</f>
        <v/>
      </c>
      <c r="F1436" s="34">
        <f>Subsurface_Live_Data!AA210</f>
        <v/>
      </c>
    </row>
    <row r="1437">
      <c r="A1437" s="34">
        <f>Subsurface_Live_Data!A211</f>
        <v/>
      </c>
      <c r="B1437" s="34">
        <f>Subsurface_Live_Data!X211</f>
        <v/>
      </c>
      <c r="C1437" s="34">
        <f>Subsurface_Live_Data!A211</f>
        <v/>
      </c>
      <c r="D1437" s="34">
        <f>Subsurface_Live_Data!Y211</f>
        <v/>
      </c>
      <c r="E1437" s="34">
        <f>Subsurface_Live_Data!A211</f>
        <v/>
      </c>
      <c r="F1437" s="34">
        <f>Subsurface_Live_Data!AA211</f>
        <v/>
      </c>
    </row>
    <row r="1438">
      <c r="A1438" s="34">
        <f>Subsurface_Live_Data!A212</f>
        <v/>
      </c>
      <c r="B1438" s="34">
        <f>Subsurface_Live_Data!X212</f>
        <v/>
      </c>
      <c r="C1438" s="34">
        <f>Subsurface_Live_Data!A212</f>
        <v/>
      </c>
      <c r="D1438" s="34">
        <f>Subsurface_Live_Data!Y212</f>
        <v/>
      </c>
      <c r="E1438" s="34">
        <f>Subsurface_Live_Data!A212</f>
        <v/>
      </c>
      <c r="F1438" s="34">
        <f>Subsurface_Live_Data!AA212</f>
        <v/>
      </c>
    </row>
    <row r="1439">
      <c r="A1439" s="34">
        <f>Subsurface_Live_Data!A213</f>
        <v/>
      </c>
      <c r="B1439" s="34">
        <f>Subsurface_Live_Data!X213</f>
        <v/>
      </c>
      <c r="C1439" s="34">
        <f>Subsurface_Live_Data!A213</f>
        <v/>
      </c>
      <c r="D1439" s="34">
        <f>Subsurface_Live_Data!Y213</f>
        <v/>
      </c>
      <c r="E1439" s="34">
        <f>Subsurface_Live_Data!A213</f>
        <v/>
      </c>
      <c r="F1439" s="34">
        <f>Subsurface_Live_Data!AA213</f>
        <v/>
      </c>
    </row>
    <row r="1440">
      <c r="A1440" s="34">
        <f>Subsurface_Live_Data!A214</f>
        <v/>
      </c>
      <c r="B1440" s="34">
        <f>Subsurface_Live_Data!X214</f>
        <v/>
      </c>
      <c r="C1440" s="34">
        <f>Subsurface_Live_Data!A214</f>
        <v/>
      </c>
      <c r="D1440" s="34">
        <f>Subsurface_Live_Data!Y214</f>
        <v/>
      </c>
      <c r="E1440" s="34">
        <f>Subsurface_Live_Data!A214</f>
        <v/>
      </c>
      <c r="F1440" s="34">
        <f>Subsurface_Live_Data!AA214</f>
        <v/>
      </c>
    </row>
    <row r="1441">
      <c r="A1441" s="34">
        <f>Subsurface_Live_Data!A215</f>
        <v/>
      </c>
      <c r="B1441" s="34">
        <f>Subsurface_Live_Data!X215</f>
        <v/>
      </c>
      <c r="C1441" s="34">
        <f>Subsurface_Live_Data!A215</f>
        <v/>
      </c>
      <c r="D1441" s="34">
        <f>Subsurface_Live_Data!Y215</f>
        <v/>
      </c>
      <c r="E1441" s="34">
        <f>Subsurface_Live_Data!A215</f>
        <v/>
      </c>
      <c r="F1441" s="34">
        <f>Subsurface_Live_Data!AA215</f>
        <v/>
      </c>
    </row>
    <row r="1442">
      <c r="A1442" s="34">
        <f>Subsurface_Live_Data!A216</f>
        <v/>
      </c>
      <c r="B1442" s="34">
        <f>Subsurface_Live_Data!X216</f>
        <v/>
      </c>
      <c r="C1442" s="34">
        <f>Subsurface_Live_Data!A216</f>
        <v/>
      </c>
      <c r="D1442" s="34">
        <f>Subsurface_Live_Data!Y216</f>
        <v/>
      </c>
      <c r="E1442" s="34">
        <f>Subsurface_Live_Data!A216</f>
        <v/>
      </c>
      <c r="F1442" s="34">
        <f>Subsurface_Live_Data!AA216</f>
        <v/>
      </c>
    </row>
    <row r="1443">
      <c r="A1443" s="34">
        <f>Subsurface_Live_Data!A217</f>
        <v/>
      </c>
      <c r="B1443" s="34">
        <f>Subsurface_Live_Data!X217</f>
        <v/>
      </c>
      <c r="C1443" s="34">
        <f>Subsurface_Live_Data!A217</f>
        <v/>
      </c>
      <c r="D1443" s="34">
        <f>Subsurface_Live_Data!Y217</f>
        <v/>
      </c>
      <c r="E1443" s="34">
        <f>Subsurface_Live_Data!A217</f>
        <v/>
      </c>
      <c r="F1443" s="34">
        <f>Subsurface_Live_Data!AA217</f>
        <v/>
      </c>
    </row>
    <row r="1444">
      <c r="A1444" s="34">
        <f>Subsurface_Live_Data!A218</f>
        <v/>
      </c>
      <c r="B1444" s="34">
        <f>Subsurface_Live_Data!X218</f>
        <v/>
      </c>
      <c r="C1444" s="34">
        <f>Subsurface_Live_Data!A218</f>
        <v/>
      </c>
      <c r="D1444" s="34">
        <f>Subsurface_Live_Data!Y218</f>
        <v/>
      </c>
      <c r="E1444" s="34">
        <f>Subsurface_Live_Data!A218</f>
        <v/>
      </c>
      <c r="F1444" s="34">
        <f>Subsurface_Live_Data!AA218</f>
        <v/>
      </c>
    </row>
    <row r="1445">
      <c r="A1445" s="34">
        <f>Subsurface_Live_Data!A219</f>
        <v/>
      </c>
      <c r="B1445" s="34">
        <f>Subsurface_Live_Data!X219</f>
        <v/>
      </c>
      <c r="C1445" s="34">
        <f>Subsurface_Live_Data!A219</f>
        <v/>
      </c>
      <c r="D1445" s="34">
        <f>Subsurface_Live_Data!Y219</f>
        <v/>
      </c>
      <c r="E1445" s="34">
        <f>Subsurface_Live_Data!A219</f>
        <v/>
      </c>
      <c r="F1445" s="34">
        <f>Subsurface_Live_Data!AA219</f>
        <v/>
      </c>
    </row>
    <row r="1446">
      <c r="A1446" s="34">
        <f>Subsurface_Live_Data!A220</f>
        <v/>
      </c>
      <c r="B1446" s="34">
        <f>Subsurface_Live_Data!X220</f>
        <v/>
      </c>
      <c r="C1446" s="34">
        <f>Subsurface_Live_Data!A220</f>
        <v/>
      </c>
      <c r="D1446" s="34">
        <f>Subsurface_Live_Data!Y220</f>
        <v/>
      </c>
      <c r="E1446" s="34">
        <f>Subsurface_Live_Data!A220</f>
        <v/>
      </c>
      <c r="F1446" s="34">
        <f>Subsurface_Live_Data!AA220</f>
        <v/>
      </c>
    </row>
    <row r="1447">
      <c r="A1447" s="34">
        <f>Subsurface_Live_Data!A221</f>
        <v/>
      </c>
      <c r="B1447" s="34">
        <f>Subsurface_Live_Data!X221</f>
        <v/>
      </c>
      <c r="C1447" s="34">
        <f>Subsurface_Live_Data!A221</f>
        <v/>
      </c>
      <c r="D1447" s="34">
        <f>Subsurface_Live_Data!Y221</f>
        <v/>
      </c>
      <c r="E1447" s="34">
        <f>Subsurface_Live_Data!A221</f>
        <v/>
      </c>
      <c r="F1447" s="34">
        <f>Subsurface_Live_Data!AA221</f>
        <v/>
      </c>
    </row>
    <row r="1448">
      <c r="A1448" s="34">
        <f>Subsurface_Live_Data!A222</f>
        <v/>
      </c>
      <c r="B1448" s="34">
        <f>Subsurface_Live_Data!X222</f>
        <v/>
      </c>
      <c r="C1448" s="34">
        <f>Subsurface_Live_Data!A222</f>
        <v/>
      </c>
      <c r="D1448" s="34">
        <f>Subsurface_Live_Data!Y222</f>
        <v/>
      </c>
      <c r="E1448" s="34">
        <f>Subsurface_Live_Data!A222</f>
        <v/>
      </c>
      <c r="F1448" s="34">
        <f>Subsurface_Live_Data!AA222</f>
        <v/>
      </c>
    </row>
    <row r="1449">
      <c r="A1449" s="34">
        <f>Subsurface_Live_Data!A223</f>
        <v/>
      </c>
      <c r="B1449" s="34">
        <f>Subsurface_Live_Data!X223</f>
        <v/>
      </c>
      <c r="C1449" s="34">
        <f>Subsurface_Live_Data!A223</f>
        <v/>
      </c>
      <c r="D1449" s="34">
        <f>Subsurface_Live_Data!Y223</f>
        <v/>
      </c>
      <c r="E1449" s="34">
        <f>Subsurface_Live_Data!A223</f>
        <v/>
      </c>
      <c r="F1449" s="34">
        <f>Subsurface_Live_Data!AA223</f>
        <v/>
      </c>
    </row>
    <row r="1450">
      <c r="A1450" s="34">
        <f>Subsurface_Live_Data!A224</f>
        <v/>
      </c>
      <c r="B1450" s="34">
        <f>Subsurface_Live_Data!X224</f>
        <v/>
      </c>
      <c r="C1450" s="34">
        <f>Subsurface_Live_Data!A224</f>
        <v/>
      </c>
      <c r="D1450" s="34">
        <f>Subsurface_Live_Data!Y224</f>
        <v/>
      </c>
      <c r="E1450" s="34">
        <f>Subsurface_Live_Data!A224</f>
        <v/>
      </c>
      <c r="F1450" s="34">
        <f>Subsurface_Live_Data!AA224</f>
        <v/>
      </c>
    </row>
    <row r="1451">
      <c r="A1451" s="34">
        <f>Subsurface_Live_Data!A225</f>
        <v/>
      </c>
      <c r="B1451" s="34">
        <f>Subsurface_Live_Data!X225</f>
        <v/>
      </c>
      <c r="C1451" s="34">
        <f>Subsurface_Live_Data!A225</f>
        <v/>
      </c>
      <c r="D1451" s="34">
        <f>Subsurface_Live_Data!Y225</f>
        <v/>
      </c>
      <c r="E1451" s="34">
        <f>Subsurface_Live_Data!A225</f>
        <v/>
      </c>
      <c r="F1451" s="34">
        <f>Subsurface_Live_Data!AA225</f>
        <v/>
      </c>
    </row>
    <row r="1452">
      <c r="A1452" s="34">
        <f>Subsurface_Live_Data!A226</f>
        <v/>
      </c>
      <c r="B1452" s="34">
        <f>Subsurface_Live_Data!X226</f>
        <v/>
      </c>
      <c r="C1452" s="34">
        <f>Subsurface_Live_Data!A226</f>
        <v/>
      </c>
      <c r="D1452" s="34">
        <f>Subsurface_Live_Data!Y226</f>
        <v/>
      </c>
      <c r="E1452" s="34">
        <f>Subsurface_Live_Data!A226</f>
        <v/>
      </c>
      <c r="F1452" s="34">
        <f>Subsurface_Live_Data!AA226</f>
        <v/>
      </c>
    </row>
    <row r="1453">
      <c r="A1453" s="34">
        <f>Subsurface_Live_Data!A227</f>
        <v/>
      </c>
      <c r="B1453" s="34">
        <f>Subsurface_Live_Data!X227</f>
        <v/>
      </c>
      <c r="C1453" s="34">
        <f>Subsurface_Live_Data!A227</f>
        <v/>
      </c>
      <c r="D1453" s="34">
        <f>Subsurface_Live_Data!Y227</f>
        <v/>
      </c>
      <c r="E1453" s="34">
        <f>Subsurface_Live_Data!A227</f>
        <v/>
      </c>
      <c r="F1453" s="34">
        <f>Subsurface_Live_Data!AA227</f>
        <v/>
      </c>
    </row>
    <row r="1454">
      <c r="A1454" s="34">
        <f>Subsurface_Live_Data!A228</f>
        <v/>
      </c>
      <c r="B1454" s="34">
        <f>Subsurface_Live_Data!X228</f>
        <v/>
      </c>
      <c r="C1454" s="34">
        <f>Subsurface_Live_Data!A228</f>
        <v/>
      </c>
      <c r="D1454" s="34">
        <f>Subsurface_Live_Data!Y228</f>
        <v/>
      </c>
      <c r="E1454" s="34">
        <f>Subsurface_Live_Data!A228</f>
        <v/>
      </c>
      <c r="F1454" s="34">
        <f>Subsurface_Live_Data!AA228</f>
        <v/>
      </c>
    </row>
    <row r="1455">
      <c r="A1455" s="34">
        <f>Subsurface_Live_Data!A229</f>
        <v/>
      </c>
      <c r="B1455" s="34">
        <f>Subsurface_Live_Data!X229</f>
        <v/>
      </c>
      <c r="C1455" s="34">
        <f>Subsurface_Live_Data!A229</f>
        <v/>
      </c>
      <c r="D1455" s="34">
        <f>Subsurface_Live_Data!Y229</f>
        <v/>
      </c>
      <c r="E1455" s="34">
        <f>Subsurface_Live_Data!A229</f>
        <v/>
      </c>
      <c r="F1455" s="34">
        <f>Subsurface_Live_Data!AA229</f>
        <v/>
      </c>
    </row>
    <row r="1456">
      <c r="A1456" s="34">
        <f>Subsurface_Live_Data!A230</f>
        <v/>
      </c>
      <c r="B1456" s="34">
        <f>Subsurface_Live_Data!X230</f>
        <v/>
      </c>
      <c r="C1456" s="34">
        <f>Subsurface_Live_Data!A230</f>
        <v/>
      </c>
      <c r="D1456" s="34">
        <f>Subsurface_Live_Data!Y230</f>
        <v/>
      </c>
      <c r="E1456" s="34">
        <f>Subsurface_Live_Data!A230</f>
        <v/>
      </c>
      <c r="F1456" s="34">
        <f>Subsurface_Live_Data!AA230</f>
        <v/>
      </c>
    </row>
    <row r="1457">
      <c r="A1457" s="34">
        <f>Subsurface_Live_Data!A231</f>
        <v/>
      </c>
      <c r="B1457" s="34">
        <f>Subsurface_Live_Data!X231</f>
        <v/>
      </c>
      <c r="C1457" s="34">
        <f>Subsurface_Live_Data!A231</f>
        <v/>
      </c>
      <c r="D1457" s="34">
        <f>Subsurface_Live_Data!Y231</f>
        <v/>
      </c>
      <c r="E1457" s="34">
        <f>Subsurface_Live_Data!A231</f>
        <v/>
      </c>
      <c r="F1457" s="34">
        <f>Subsurface_Live_Data!AA231</f>
        <v/>
      </c>
    </row>
    <row r="1458">
      <c r="A1458" s="34">
        <f>Subsurface_Live_Data!A232</f>
        <v/>
      </c>
      <c r="B1458" s="34">
        <f>Subsurface_Live_Data!X232</f>
        <v/>
      </c>
      <c r="C1458" s="34">
        <f>Subsurface_Live_Data!A232</f>
        <v/>
      </c>
      <c r="D1458" s="34">
        <f>Subsurface_Live_Data!Y232</f>
        <v/>
      </c>
      <c r="E1458" s="34">
        <f>Subsurface_Live_Data!A232</f>
        <v/>
      </c>
      <c r="F1458" s="34">
        <f>Subsurface_Live_Data!AA232</f>
        <v/>
      </c>
    </row>
    <row r="1459">
      <c r="A1459" s="34">
        <f>Subsurface_Live_Data!A233</f>
        <v/>
      </c>
      <c r="B1459" s="34">
        <f>Subsurface_Live_Data!X233</f>
        <v/>
      </c>
      <c r="C1459" s="34">
        <f>Subsurface_Live_Data!A233</f>
        <v/>
      </c>
      <c r="D1459" s="34">
        <f>Subsurface_Live_Data!Y233</f>
        <v/>
      </c>
      <c r="E1459" s="34">
        <f>Subsurface_Live_Data!A233</f>
        <v/>
      </c>
      <c r="F1459" s="34">
        <f>Subsurface_Live_Data!AA233</f>
        <v/>
      </c>
    </row>
    <row r="1460">
      <c r="A1460" s="34">
        <f>Subsurface_Live_Data!A234</f>
        <v/>
      </c>
      <c r="B1460" s="34">
        <f>Subsurface_Live_Data!X234</f>
        <v/>
      </c>
      <c r="C1460" s="34">
        <f>Subsurface_Live_Data!A234</f>
        <v/>
      </c>
      <c r="D1460" s="34">
        <f>Subsurface_Live_Data!Y234</f>
        <v/>
      </c>
      <c r="E1460" s="34">
        <f>Subsurface_Live_Data!A234</f>
        <v/>
      </c>
      <c r="F1460" s="34">
        <f>Subsurface_Live_Data!AA234</f>
        <v/>
      </c>
    </row>
    <row r="1461">
      <c r="A1461" s="34">
        <f>Subsurface_Live_Data!A235</f>
        <v/>
      </c>
      <c r="B1461" s="34">
        <f>Subsurface_Live_Data!X235</f>
        <v/>
      </c>
      <c r="C1461" s="34">
        <f>Subsurface_Live_Data!A235</f>
        <v/>
      </c>
      <c r="D1461" s="34">
        <f>Subsurface_Live_Data!Y235</f>
        <v/>
      </c>
      <c r="E1461" s="34">
        <f>Subsurface_Live_Data!A235</f>
        <v/>
      </c>
      <c r="F1461" s="34">
        <f>Subsurface_Live_Data!AA235</f>
        <v/>
      </c>
    </row>
    <row r="1462">
      <c r="A1462" s="34">
        <f>Subsurface_Live_Data!A236</f>
        <v/>
      </c>
      <c r="B1462" s="34">
        <f>Subsurface_Live_Data!X236</f>
        <v/>
      </c>
      <c r="C1462" s="34">
        <f>Subsurface_Live_Data!A236</f>
        <v/>
      </c>
      <c r="D1462" s="34">
        <f>Subsurface_Live_Data!Y236</f>
        <v/>
      </c>
      <c r="E1462" s="34">
        <f>Subsurface_Live_Data!A236</f>
        <v/>
      </c>
      <c r="F1462" s="34">
        <f>Subsurface_Live_Data!AA236</f>
        <v/>
      </c>
    </row>
    <row r="1463">
      <c r="A1463" s="34">
        <f>Subsurface_Live_Data!A237</f>
        <v/>
      </c>
      <c r="B1463" s="34">
        <f>Subsurface_Live_Data!X237</f>
        <v/>
      </c>
      <c r="C1463" s="34">
        <f>Subsurface_Live_Data!A237</f>
        <v/>
      </c>
      <c r="D1463" s="34">
        <f>Subsurface_Live_Data!Y237</f>
        <v/>
      </c>
      <c r="E1463" s="34">
        <f>Subsurface_Live_Data!A237</f>
        <v/>
      </c>
      <c r="F1463" s="34">
        <f>Subsurface_Live_Data!AA237</f>
        <v/>
      </c>
    </row>
    <row r="1464">
      <c r="A1464" s="34">
        <f>Subsurface_Live_Data!A238</f>
        <v/>
      </c>
      <c r="B1464" s="34">
        <f>Subsurface_Live_Data!X238</f>
        <v/>
      </c>
      <c r="C1464" s="34">
        <f>Subsurface_Live_Data!A238</f>
        <v/>
      </c>
      <c r="D1464" s="34">
        <f>Subsurface_Live_Data!Y238</f>
        <v/>
      </c>
      <c r="E1464" s="34">
        <f>Subsurface_Live_Data!A238</f>
        <v/>
      </c>
      <c r="F1464" s="34">
        <f>Subsurface_Live_Data!AA238</f>
        <v/>
      </c>
    </row>
    <row r="1465">
      <c r="A1465" s="34">
        <f>Subsurface_Live_Data!A239</f>
        <v/>
      </c>
      <c r="B1465" s="34">
        <f>Subsurface_Live_Data!X239</f>
        <v/>
      </c>
      <c r="C1465" s="34">
        <f>Subsurface_Live_Data!A239</f>
        <v/>
      </c>
      <c r="D1465" s="34">
        <f>Subsurface_Live_Data!Y239</f>
        <v/>
      </c>
      <c r="E1465" s="34">
        <f>Subsurface_Live_Data!A239</f>
        <v/>
      </c>
      <c r="F1465" s="34">
        <f>Subsurface_Live_Data!AA239</f>
        <v/>
      </c>
    </row>
    <row r="1466">
      <c r="A1466" s="34">
        <f>Subsurface_Live_Data!A240</f>
        <v/>
      </c>
      <c r="B1466" s="34">
        <f>Subsurface_Live_Data!X240</f>
        <v/>
      </c>
      <c r="C1466" s="34">
        <f>Subsurface_Live_Data!A240</f>
        <v/>
      </c>
      <c r="D1466" s="34">
        <f>Subsurface_Live_Data!Y240</f>
        <v/>
      </c>
      <c r="E1466" s="34">
        <f>Subsurface_Live_Data!A240</f>
        <v/>
      </c>
      <c r="F1466" s="34">
        <f>Subsurface_Live_Data!AA240</f>
        <v/>
      </c>
    </row>
    <row r="1467">
      <c r="A1467" s="34">
        <f>Subsurface_Live_Data!A241</f>
        <v/>
      </c>
      <c r="B1467" s="34">
        <f>Subsurface_Live_Data!X241</f>
        <v/>
      </c>
      <c r="C1467" s="34">
        <f>Subsurface_Live_Data!A241</f>
        <v/>
      </c>
      <c r="D1467" s="34">
        <f>Subsurface_Live_Data!Y241</f>
        <v/>
      </c>
      <c r="E1467" s="34">
        <f>Subsurface_Live_Data!A241</f>
        <v/>
      </c>
      <c r="F1467" s="34">
        <f>Subsurface_Live_Data!AA241</f>
        <v/>
      </c>
    </row>
    <row r="1468">
      <c r="A1468" s="34">
        <f>Subsurface_Live_Data!A242</f>
        <v/>
      </c>
      <c r="B1468" s="34">
        <f>Subsurface_Live_Data!X242</f>
        <v/>
      </c>
      <c r="C1468" s="34">
        <f>Subsurface_Live_Data!A242</f>
        <v/>
      </c>
      <c r="D1468" s="34">
        <f>Subsurface_Live_Data!Y242</f>
        <v/>
      </c>
      <c r="E1468" s="34">
        <f>Subsurface_Live_Data!A242</f>
        <v/>
      </c>
      <c r="F1468" s="34">
        <f>Subsurface_Live_Data!AA242</f>
        <v/>
      </c>
    </row>
    <row r="1471" ht="15.6" customHeight="1" s="63">
      <c r="A1471" s="32" t="inlineStr">
        <is>
          <t>Reflection Strength by Material / Interface</t>
        </is>
      </c>
    </row>
    <row r="1472" ht="27.6" customHeight="1" s="63">
      <c r="A1472" s="33" t="inlineStr">
        <is>
          <t>Material/interface strength x</t>
        </is>
      </c>
      <c r="B1472" s="33" t="inlineStr">
        <is>
          <t>Material/interface strength</t>
        </is>
      </c>
    </row>
    <row r="1473">
      <c r="A1473" s="34">
        <f>Subsurface_Materials_Evidence!G2</f>
        <v/>
      </c>
      <c r="B1473" s="34">
        <f>Subsurface_Materials_Evidence!H2</f>
        <v/>
      </c>
    </row>
    <row r="1474">
      <c r="A1474" s="34">
        <f>Subsurface_Materials_Evidence!G3</f>
        <v/>
      </c>
      <c r="B1474" s="34">
        <f>Subsurface_Materials_Evidence!H3</f>
        <v/>
      </c>
    </row>
    <row r="1475">
      <c r="A1475" s="34">
        <f>Subsurface_Materials_Evidence!G4</f>
        <v/>
      </c>
      <c r="B1475" s="34">
        <f>Subsurface_Materials_Evidence!H4</f>
        <v/>
      </c>
    </row>
    <row r="1476">
      <c r="A1476" s="34">
        <f>Subsurface_Materials_Evidence!G5</f>
        <v/>
      </c>
      <c r="B1476" s="34">
        <f>Subsurface_Materials_Evidence!H5</f>
        <v/>
      </c>
    </row>
    <row r="1477">
      <c r="A1477" s="34">
        <f>Subsurface_Materials_Evidence!G6</f>
        <v/>
      </c>
      <c r="B1477" s="34">
        <f>Subsurface_Materials_Evidence!H6</f>
        <v/>
      </c>
    </row>
    <row r="1490" ht="15.6" customHeight="1" s="63">
      <c r="A1490" s="32" t="inlineStr">
        <is>
          <t>Cross-Instrument Evidence Score</t>
        </is>
      </c>
    </row>
    <row r="1491">
      <c r="A1491" s="33" t="inlineStr">
        <is>
          <t>Evidence support score x</t>
        </is>
      </c>
      <c r="B1491" s="33" t="inlineStr">
        <is>
          <t>Evidence support score</t>
        </is>
      </c>
    </row>
    <row r="1492">
      <c r="A1492" s="34">
        <f>Subsurface_Materials_Evidence!I10</f>
        <v/>
      </c>
      <c r="B1492" s="34">
        <f>Subsurface_Materials_Evidence!J10</f>
        <v/>
      </c>
    </row>
    <row r="1493">
      <c r="A1493" s="34">
        <f>Subsurface_Materials_Evidence!I11</f>
        <v/>
      </c>
      <c r="B1493" s="34">
        <f>Subsurface_Materials_Evidence!J11</f>
        <v/>
      </c>
    </row>
    <row r="1494">
      <c r="A1494" s="34">
        <f>Subsurface_Materials_Evidence!I12</f>
        <v/>
      </c>
      <c r="B1494" s="34">
        <f>Subsurface_Materials_Evidence!J12</f>
        <v/>
      </c>
    </row>
    <row r="1495">
      <c r="A1495" s="34">
        <f>Subsurface_Materials_Evidence!I13</f>
        <v/>
      </c>
      <c r="B1495" s="34">
        <f>Subsurface_Materials_Evidence!J13</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8"/>
  <cols>
    <col width="12" customWidth="1" style="63" min="1" max="1"/>
    <col width="24" customWidth="1" style="63" min="2" max="2"/>
    <col width="36" customWidth="1" style="63" min="3" max="3"/>
    <col width="32" customWidth="1" style="63" min="4" max="4"/>
    <col width="38" customWidth="1" style="63" min="5" max="5"/>
    <col width="4" customWidth="1" style="63" min="6" max="6"/>
    <col width="12" customWidth="1" style="63" min="7" max="7"/>
    <col width="24" customWidth="1" style="63" min="8" max="8"/>
    <col width="30" customWidth="1" style="63" min="9" max="10"/>
    <col width="12" customWidth="1" style="63" min="11" max="11"/>
    <col width="32" customWidth="1" style="63" min="12" max="13"/>
    <col width="44" customWidth="1" style="63" min="14" max="14"/>
    <col width="4" customWidth="1" style="63" min="15" max="15"/>
    <col width="12" customWidth="1" style="63" min="16" max="16"/>
    <col width="20" customWidth="1" style="63" min="17" max="17"/>
    <col width="28" customWidth="1" style="63" min="18" max="18"/>
    <col width="20" customWidth="1" style="63" min="19" max="19"/>
    <col width="28" customWidth="1" style="63" min="20" max="20"/>
    <col width="4" customWidth="1" style="63" min="21" max="21"/>
    <col width="12" customWidth="1" style="63" min="22" max="22"/>
    <col width="22" customWidth="1" style="63" min="23" max="23"/>
    <col width="4" customWidth="1" style="63" min="24" max="24"/>
    <col width="12" customWidth="1" style="63" min="25" max="25"/>
    <col width="24" customWidth="1" style="63" min="26" max="26"/>
    <col width="36" customWidth="1" style="63" min="27" max="27"/>
    <col width="32" customWidth="1" style="63" min="28" max="28"/>
  </cols>
  <sheetData>
    <row r="1" ht="26.25" customHeight="1" s="63">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8"/>
  <cols>
    <col width="12" customWidth="1" style="63" min="1" max="1"/>
    <col width="24" customWidth="1" style="63" min="2" max="2"/>
    <col width="30" customWidth="1" style="63" min="3" max="4"/>
    <col width="32" customWidth="1" style="63" min="5" max="5"/>
    <col width="4" customWidth="1" style="63" min="6" max="6"/>
    <col width="12" customWidth="1" style="63" min="7" max="7"/>
    <col width="30" customWidth="1" style="63" min="8" max="8"/>
    <col width="34" customWidth="1" style="63" min="9" max="10"/>
    <col width="36" customWidth="1" style="63" min="11" max="11"/>
    <col width="4" customWidth="1" style="63" min="12" max="12"/>
    <col width="12" customWidth="1" style="63" min="13" max="13"/>
    <col width="30" customWidth="1" style="63" min="14" max="14"/>
    <col width="34" customWidth="1" style="63" min="15" max="16"/>
    <col width="36" customWidth="1" style="63" min="17" max="17"/>
    <col width="4" customWidth="1" style="63" min="18" max="18"/>
    <col width="12" customWidth="1" style="63" min="19" max="19"/>
    <col width="24" customWidth="1" style="63" min="20" max="20"/>
    <col width="30" customWidth="1" style="63" min="21" max="22"/>
    <col width="32" customWidth="1" style="63" min="23" max="23"/>
    <col width="12" customWidth="1" style="63" min="25" max="25"/>
    <col width="24" customWidth="1" style="63" min="26" max="26"/>
    <col width="30" customWidth="1" style="63" min="27" max="28"/>
    <col width="32" customWidth="1" style="63" min="29" max="29"/>
    <col width="12" customWidth="1" style="63" min="31" max="31"/>
    <col width="30" customWidth="1" style="63" min="32" max="32"/>
    <col width="34" customWidth="1" style="63" min="33" max="34"/>
    <col width="36" customWidth="1" style="63" min="35" max="35"/>
    <col width="12" customWidth="1" style="63" min="37" max="37"/>
    <col width="30" customWidth="1" style="63" min="38" max="38"/>
    <col width="34" customWidth="1" style="63" min="39" max="40"/>
    <col width="36" customWidth="1" style="63" min="41" max="41"/>
    <col width="12" customWidth="1" style="63" min="43" max="43"/>
    <col width="24" customWidth="1" style="63" min="44" max="44"/>
    <col width="32" customWidth="1" style="63" min="45" max="45"/>
    <col width="36" customWidth="1" style="63" min="46" max="47"/>
    <col width="38" customWidth="1" style="63" min="48" max="48"/>
    <col width="12" customWidth="1" style="63" min="50" max="50"/>
    <col width="28" customWidth="1" style="63" min="51" max="51"/>
    <col width="24" customWidth="1" style="63" min="52" max="52"/>
    <col width="30" customWidth="1" style="63" min="53" max="54"/>
    <col width="32" customWidth="1" style="63" min="55" max="55"/>
    <col width="12" customWidth="1" style="63" min="57" max="57"/>
    <col width="28" customWidth="1" style="63" min="58" max="58"/>
    <col width="30" customWidth="1" style="63" min="59" max="59"/>
    <col width="34" customWidth="1" style="63" min="60" max="61"/>
    <col width="36" customWidth="1" style="63" min="62" max="62"/>
  </cols>
  <sheetData>
    <row r="1" ht="26.25" customHeight="1" s="63">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8"/>
  <cols>
    <col width="12" customWidth="1" style="63" min="1" max="1"/>
    <col width="18" customWidth="1" style="63" min="2" max="2"/>
    <col width="22" customWidth="1" style="63" min="3" max="4"/>
    <col width="20" customWidth="1" style="63" min="5" max="5"/>
    <col width="30" customWidth="1" style="63" min="6" max="6"/>
  </cols>
  <sheetData>
    <row r="1" ht="21" customHeight="1" s="63">
      <c r="A1" s="62"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3.8"/>
  <cols>
    <col width="45" customWidth="1" style="63" min="1" max="1"/>
    <col width="55" customWidth="1" style="63" min="2" max="2"/>
    <col width="36" customWidth="1" style="63" min="3" max="3"/>
    <col width="24" customWidth="1" style="63" min="4" max="4"/>
  </cols>
  <sheetData>
    <row r="1" ht="21" customHeight="1" s="63">
      <c r="A1" s="62"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s="63">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s="63">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s="63">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s="63">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s="63">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s="63">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s="63">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s="63">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s="63">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ht="16.8" customHeight="1" s="63">
      <c r="A34" s="28" t="inlineStr">
        <is>
          <t>Subsurface simulation formulas</t>
        </is>
      </c>
    </row>
    <row r="35" ht="27.6" customHeight="1" s="63">
      <c r="A35" s="23" t="inlineStr">
        <is>
          <t>upper_depth = mean + sinusoid + cosine + surface coupling</t>
        </is>
      </c>
      <c r="B35" s="23" t="inlineStr">
        <is>
          <t>Live shallow internal ice layer depth.</t>
        </is>
      </c>
      <c r="C35" s="23" t="inlineStr">
        <is>
          <t>Subsurface_Inputs, Model_Data h_target</t>
        </is>
      </c>
      <c r="D35" s="23" t="inlineStr">
        <is>
          <t>upper_ice_layer_depth_m</t>
        </is>
      </c>
    </row>
    <row r="36" ht="27.6" customHeight="1" s="63">
      <c r="A36" s="25" t="inlineStr">
        <is>
          <t>lens_strength = MIN(1,MAX(0,lensA Gaussian + lensB Gaussian))</t>
        </is>
      </c>
      <c r="B36" s="25" t="inlineStr">
        <is>
          <t>Possible warm/briny lens strength along track.</t>
        </is>
      </c>
      <c r="C36" s="25" t="inlineStr">
        <is>
          <t>lens strengths, centers, widths</t>
        </is>
      </c>
      <c r="D36" s="25" t="inlineStr">
        <is>
          <t>lens_strength_0to1</t>
        </is>
      </c>
    </row>
    <row r="37">
      <c r="A37" s="25" t="inlineStr">
        <is>
          <t>lens_depth = mean + sinusoid - uplift*lens_strength</t>
        </is>
      </c>
      <c r="B37" s="25" t="inlineStr">
        <is>
          <t>Possible lens depth below icy surface.</t>
        </is>
      </c>
      <c r="C37" s="25" t="inlineStr">
        <is>
          <t>lens controls</t>
        </is>
      </c>
      <c r="D37" s="25" t="inlineStr">
        <is>
          <t>briny_warm_lens_depth_m</t>
        </is>
      </c>
    </row>
    <row r="38" ht="27.6" customHeight="1" s="63">
      <c r="A38" s="25" t="inlineStr">
        <is>
          <t>ocean_depth = nominal + basal waves - surface coupling</t>
        </is>
      </c>
      <c r="B38" s="25" t="inlineStr">
        <is>
          <t>Possible ice-ocean boundary depth.</t>
        </is>
      </c>
      <c r="C38" s="25" t="inlineStr">
        <is>
          <t>ocean boundary controls</t>
        </is>
      </c>
      <c r="D38" s="25" t="inlineStr">
        <is>
          <t>ice_ocean_boundary_depth_m</t>
        </is>
      </c>
    </row>
    <row r="39">
      <c r="A39" s="25" t="inlineStr">
        <is>
          <t>delay_us = 2*n*depth/c*1e6</t>
        </is>
      </c>
      <c r="B39" s="25" t="inlineStr">
        <is>
          <t>Two-way delay after the surface return.</t>
        </is>
      </c>
      <c r="C39" s="25" t="inlineStr">
        <is>
          <t>ice refractive index, speed of light</t>
        </is>
      </c>
      <c r="D39" s="25" t="inlineStr">
        <is>
          <t>subsurface layer delay</t>
        </is>
      </c>
    </row>
    <row r="40" ht="27.6" customHeight="1" s="63">
      <c r="A40" s="25" t="inlineStr">
        <is>
          <t>echo_dB = base contrast - two-way attenuation - roughness penalty</t>
        </is>
      </c>
      <c r="B40" s="25" t="inlineStr">
        <is>
          <t>Simple radar echo strength estimate.</t>
        </is>
      </c>
      <c r="C40" s="25" t="inlineStr">
        <is>
          <t>attenuation and layer depth/roughness</t>
        </is>
      </c>
      <c r="D40" s="25" t="inlineStr">
        <is>
          <t>relative echo strength</t>
        </is>
      </c>
    </row>
    <row r="42" ht="27.6" customHeight="1" s="63">
      <c r="A42" s="25" t="inlineStr">
        <is>
          <t>detectability_margin = echo_dB - detection_threshold_dB</t>
        </is>
      </c>
      <c r="B42" s="25" t="inlineStr">
        <is>
          <t>Positive means the simulated return is above the simple detection threshold.</t>
        </is>
      </c>
      <c r="C42" s="25" t="inlineStr">
        <is>
          <t>Subsurface_Inputs detection threshold, echo estimates</t>
        </is>
      </c>
      <c r="D42" s="25" t="inlineStr">
        <is>
          <t>detectability margin</t>
        </is>
      </c>
    </row>
    <row r="43" ht="27.6" customHeight="1" s="63">
      <c r="A43" s="25" t="inlineStr">
        <is>
          <t>realism/proof scores</t>
        </is>
      </c>
      <c r="B43" s="25" t="inlineStr">
        <is>
          <t>Judgment score for model credibility, not a measured science result.</t>
        </is>
      </c>
      <c r="C43" s="25" t="inlineStr">
        <is>
          <t>synthetic inputs and assumptions</t>
        </is>
      </c>
      <c r="D43" s="25" t="inlineStr">
        <is>
          <t>dashboard realism block</t>
        </is>
      </c>
    </row>
    <row r="45">
      <c r="A45" s="25" t="inlineStr">
        <is>
          <t>scenario_depth = mean_depth * scenario_multiplier</t>
        </is>
      </c>
      <c r="B45" s="25" t="inlineStr">
        <is>
          <t>Thin/medium/thick ice comparison.</t>
        </is>
      </c>
      <c r="C45" s="25" t="inlineStr">
        <is>
          <t>Subsurface_Inputs scenario multipliers</t>
        </is>
      </c>
      <c r="D45" s="25" t="inlineStr">
        <is>
          <t>scenario boundary depths</t>
        </is>
      </c>
    </row>
    <row r="46">
      <c r="A46" s="25" t="inlineStr">
        <is>
          <t>uncertainty band = boundary_depth +/- uncertainty_m</t>
        </is>
      </c>
      <c r="B46" s="25" t="inlineStr">
        <is>
          <t>Shows a range instead of one exact proposed boundary.</t>
        </is>
      </c>
      <c r="C46" s="25" t="inlineStr">
        <is>
          <t>Subsurface_Inputs boundary uncertainty</t>
        </is>
      </c>
      <c r="D46" s="25" t="inlineStr">
        <is>
          <t>low/high depth bounds</t>
        </is>
      </c>
    </row>
    <row r="47" ht="27.6" customHeight="1" s="63">
      <c r="A47" s="25" t="inlineStr">
        <is>
          <t>no_ocean_control_margin = no_ocean_echo - detection_threshold + clutter</t>
        </is>
      </c>
      <c r="B47" s="25" t="inlineStr">
        <is>
          <t>Control case for comparing against the ocean model.</t>
        </is>
      </c>
      <c r="C47" s="25" t="inlineStr">
        <is>
          <t>no-ocean echo, detection threshold</t>
        </is>
      </c>
      <c r="D47" s="25" t="inlineStr">
        <is>
          <t>control margin</t>
        </is>
      </c>
    </row>
    <row r="48" ht="27.6" customHeight="1" s="63">
      <c r="A48" s="25" t="inlineStr">
        <is>
          <t>evidence_score = weighted average of radar, thermal, composition, magnetic/plasma support</t>
        </is>
      </c>
      <c r="B48" s="25" t="inlineStr">
        <is>
          <t>Cross-instrument support estimate.</t>
        </is>
      </c>
      <c r="C48" s="25" t="inlineStr">
        <is>
          <t>Subsurface_Inputs evidence values and weights</t>
        </is>
      </c>
      <c r="D48" s="25" t="inlineStr">
        <is>
          <t>total evidence support</t>
        </is>
      </c>
    </row>
    <row r="49" ht="27.6" customHeight="1" s="63">
      <c r="A49" s="25" t="inlineStr">
        <is>
          <t>radargram_delay_with_jitter = layer_delay + timing_jitter*sin(...)</t>
        </is>
      </c>
      <c r="B49" s="25" t="inlineStr">
        <is>
          <t>Simple radargram-style noisy timing view.</t>
        </is>
      </c>
      <c r="C49" s="25" t="inlineStr">
        <is>
          <t>layer delays and radargram jitter</t>
        </is>
      </c>
      <c r="D49" s="25" t="inlineStr">
        <is>
          <t>noisy return timing</t>
        </is>
      </c>
    </row>
  </sheetData>
  <mergeCells count="1">
    <mergeCell ref="A1:D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8"/>
  <cols>
    <col width="24" customWidth="1" style="63" min="1" max="1"/>
    <col width="74" customWidth="1" style="63" min="2" max="2"/>
    <col width="44" customWidth="1" style="63" min="3" max="3"/>
    <col width="40" customWidth="1" style="63" min="4" max="4"/>
    <col width="48" customWidth="1" style="63" min="5" max="5"/>
  </cols>
  <sheetData>
    <row r="1" ht="21" customHeight="1" s="63">
      <c r="A1" s="62" t="inlineStr">
        <is>
          <t>Topography Formula Explanation</t>
        </is>
      </c>
    </row>
    <row r="2" ht="13.95" customHeight="1" s="63">
      <c r="A2" s="68"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5" customHeight="1" s="63">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5" customHeight="1" s="63">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s="63">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s="63">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s="63">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s="63">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s="63">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s="63">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ht="27.6" customHeight="1" s="63">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s="63">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s="63">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s="63">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8"/>
  <cols>
    <col width="34" customWidth="1" style="63" min="1" max="1"/>
    <col width="28" customWidth="1" style="63" min="2" max="2"/>
    <col width="56" customWidth="1" style="63" min="3" max="3"/>
  </cols>
  <sheetData>
    <row r="1" ht="21" customHeight="1" s="63">
      <c r="A1" s="62"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5" customHeight="1" s="63">
      <c r="A25" s="66" t="inlineStr">
        <is>
          <t>Chart/graph communication checks</t>
        </is>
      </c>
      <c r="B25" s="66" t="n"/>
      <c r="C25" s="66" t="n"/>
    </row>
    <row r="26" ht="27" customHeight="1" s="63">
      <c r="A26" s="16" t="inlineStr">
        <is>
          <t>Baseline legends</t>
        </is>
      </c>
      <c r="B26" s="56" t="inlineStr">
        <is>
          <t>OK</t>
        </is>
      </c>
      <c r="C26" s="56" t="inlineStr">
        <is>
          <t>Reference floor and zero-depth baselines are renamed/styled as neutral references, not scenario outputs.</t>
        </is>
      </c>
    </row>
    <row r="27" ht="27" customHeight="1" s="63">
      <c r="A27" s="16" t="inlineStr">
        <is>
          <t>Graph explanations</t>
        </is>
      </c>
      <c r="B27" s="56" t="inlineStr">
        <is>
          <t>OK</t>
        </is>
      </c>
      <c r="C27" s="56" t="inlineStr">
        <is>
          <t>Dashboard rows 65-71 and Graph_Guide explain every chart and its source range.</t>
        </is>
      </c>
    </row>
  </sheetData>
  <mergeCells count="1">
    <mergeCell ref="A1:C1"/>
  </mergeCells>
  <conditionalFormatting sqref="B4:B23">
    <cfRule type="containsText" priority="1" operator="containsText" dxfId="3" text="OK"/>
    <cfRule type="notContainsText" priority="2" operator="notContains" dxfId="2" text="OK"/>
  </conditionalFormatting>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3.8"/>
  <cols>
    <col width="25.59765625" customWidth="1" style="63" min="1" max="1"/>
    <col width="45" customWidth="1" style="63" min="2" max="2"/>
    <col width="35" customWidth="1" style="63" min="3" max="3"/>
    <col width="31.19921875" customWidth="1" style="63" min="4" max="4"/>
    <col width="22.5" customWidth="1" style="63" min="5" max="5"/>
    <col width="45" customWidth="1" style="63" min="6" max="6"/>
    <col width="22.5" customWidth="1" style="63" min="7" max="7"/>
  </cols>
  <sheetData>
    <row r="1" ht="22.5" customHeight="1" s="63">
      <c r="A1" s="79" t="inlineStr">
        <is>
          <t>Graph Guide and Formula Audit</t>
        </is>
      </c>
    </row>
    <row r="2" ht="25.5" customHeight="1" s="63">
      <c r="A2" s="80" t="inlineStr">
        <is>
          <t>Grey baseline lines are references only. For the motion-only chart, flat ground means terrain height is zero; the curved blue line is the radar reading caused by the satellite's parabolic path and changing slant range, not a curved ground surface.</t>
        </is>
      </c>
      <c r="B2" s="57" t="n"/>
      <c r="C2" s="57" t="n"/>
      <c r="D2" s="57" t="n"/>
      <c r="E2" s="57" t="n"/>
      <c r="F2" s="57" t="n"/>
      <c r="G2" s="58" t="n"/>
    </row>
    <row r="3" ht="31.5" customHeight="1" s="63">
      <c r="A3" s="17" t="n"/>
      <c r="B3" s="17" t="n"/>
      <c r="C3" s="17" t="n"/>
      <c r="D3" s="17" t="n"/>
      <c r="E3" s="17" t="n"/>
      <c r="F3" s="17" t="n"/>
      <c r="G3" s="17" t="n"/>
    </row>
    <row r="4" ht="31.5" customHeight="1" s="63">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s="63">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s="63">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s="63">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s="63">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s="63">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s="63">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s="63">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s="63">
      <c r="A12" s="17" t="n"/>
      <c r="B12" s="17" t="n"/>
      <c r="C12" s="17" t="n"/>
      <c r="D12" s="17" t="n"/>
      <c r="E12" s="17" t="n"/>
      <c r="F12" s="17" t="n"/>
      <c r="G12" s="17" t="n"/>
    </row>
    <row r="13" ht="31.5" customHeight="1" s="63">
      <c r="A13" s="79" t="inlineStr">
        <is>
          <t>Formula Audit Summary</t>
        </is>
      </c>
    </row>
    <row r="14" ht="31.5" customHeight="1" s="63">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s="63">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s="63">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s="63">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s="63">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s="63">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s="63">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ht="16.8" customHeight="1" s="63">
      <c r="A22" s="28" t="inlineStr">
        <is>
          <t>Subsurface Dashboard Graphs</t>
        </is>
      </c>
    </row>
    <row r="23">
      <c r="A23" s="23" t="inlineStr">
        <is>
          <t>Graph</t>
        </is>
      </c>
      <c r="B23" s="23" t="inlineStr">
        <is>
          <t>What it shows</t>
        </is>
      </c>
      <c r="C23" s="23" t="inlineStr">
        <is>
          <t>Why it matters</t>
        </is>
      </c>
      <c r="D23" s="23" t="inlineStr">
        <is>
          <t>How to read the baseline</t>
        </is>
      </c>
      <c r="E23" s="23" t="inlineStr">
        <is>
          <t>Source range</t>
        </is>
      </c>
      <c r="F23" s="23" t="inlineStr">
        <is>
          <t>Formula basis</t>
        </is>
      </c>
      <c r="G23" s="23" t="inlineStr">
        <is>
          <t>Audit status</t>
        </is>
      </c>
    </row>
    <row r="24" ht="27.6" customHeight="1" s="63">
      <c r="A24" s="25" t="inlineStr">
        <is>
          <t>Subsurface Truth Model: Icy Layers</t>
        </is>
      </c>
      <c r="B24" s="25" t="inlineStr">
        <is>
          <t>Icy topography plus shallow ice, lens, and possible ocean boundary elevations.</t>
        </is>
      </c>
      <c r="C24" s="25" t="inlineStr">
        <is>
          <t>Shows the hidden simulated structure before radar distortion.</t>
        </is>
      </c>
      <c r="D24" s="25" t="inlineStr">
        <is>
          <t>Surface/topography is icy terrain, not rock.</t>
        </is>
      </c>
      <c r="E24" s="25" t="inlineStr">
        <is>
          <t>Subsurface_Live_Data!A:L</t>
        </is>
      </c>
      <c r="F24" s="25" t="inlineStr">
        <is>
          <t>Depth formulas from Subsurface_Inputs.</t>
        </is>
      </c>
      <c r="G24" s="25" t="inlineStr">
        <is>
          <t>See Subsurface_Checks</t>
        </is>
      </c>
    </row>
    <row r="25" ht="27.6" customHeight="1" s="63">
      <c r="A25" s="25" t="inlineStr">
        <is>
          <t>Subsurface Radar Delay</t>
        </is>
      </c>
      <c r="B25" s="25" t="inlineStr">
        <is>
          <t>Two-way delay after the surface return for each modeled layer.</t>
        </is>
      </c>
      <c r="C25" s="25" t="inlineStr">
        <is>
          <t>Shows when each reflector would appear in a radargram.</t>
        </is>
      </c>
      <c r="D25" s="25" t="inlineStr">
        <is>
          <t>0 us means the surface return; larger delay means deeper ice.</t>
        </is>
      </c>
      <c r="E25" s="25" t="inlineStr">
        <is>
          <t>Subsurface_Live_Data!A:M:O</t>
        </is>
      </c>
      <c r="F25" s="25" t="inlineStr">
        <is>
          <t>delay_us = 2*n*depth/c*1e6</t>
        </is>
      </c>
      <c r="G25" s="25" t="inlineStr">
        <is>
          <t>See Subsurface_Checks</t>
        </is>
      </c>
    </row>
    <row r="26" ht="27.6" customHeight="1" s="63">
      <c r="A26" s="25" t="inlineStr">
        <is>
          <t>Estimated Subsurface Echo Strength</t>
        </is>
      </c>
      <c r="B26" s="25" t="inlineStr">
        <is>
          <t>Relative echo strength for shallow ice, lens, and possible ocean boundary.</t>
        </is>
      </c>
      <c r="C26" s="25" t="inlineStr">
        <is>
          <t>Shows which returns may be easiest or hardest to detect.</t>
        </is>
      </c>
      <c r="D26" s="25" t="inlineStr">
        <is>
          <t>Higher / less negative dB is stronger.</t>
        </is>
      </c>
      <c r="E26" s="25" t="inlineStr">
        <is>
          <t>Subsurface_Live_Data!A:P:R</t>
        </is>
      </c>
      <c r="F26" s="25" t="inlineStr">
        <is>
          <t>base contrast - attenuation - roughness penalty</t>
        </is>
      </c>
      <c r="G26" s="25" t="inlineStr">
        <is>
          <t>See Subsurface_Checks</t>
        </is>
      </c>
    </row>
    <row r="27" ht="27.6" customHeight="1" s="63">
      <c r="A27" s="25" t="inlineStr">
        <is>
          <t>Possible Warm/Briny Lens Strength</t>
        </is>
      </c>
      <c r="B27" s="25" t="inlineStr">
        <is>
          <t>Strength of possible local internal lens contrast.</t>
        </is>
      </c>
      <c r="C27" s="25" t="inlineStr">
        <is>
          <t>Highlights where internal ice may produce a distinct reflector.</t>
        </is>
      </c>
      <c r="D27" s="25" t="inlineStr">
        <is>
          <t>0 means absent/weak; 1 means strongest modeled contrast.</t>
        </is>
      </c>
      <c r="E27" s="25" t="inlineStr">
        <is>
          <t>Subsurface_Live_Data!A:H</t>
        </is>
      </c>
      <c r="F27" s="25" t="inlineStr">
        <is>
          <t>Gaussian lens strength fields.</t>
        </is>
      </c>
      <c r="G27" s="25" t="inlineStr">
        <is>
          <t>See Subsurface_Checks</t>
        </is>
      </c>
    </row>
    <row r="29" ht="27.6" customHeight="1" s="63">
      <c r="A29" s="25" t="inlineStr">
        <is>
          <t>Detectability Margin vs Threshold</t>
        </is>
      </c>
      <c r="B29" s="25" t="inlineStr">
        <is>
          <t>Shows whether lens/ocean echoes clear a simple detection threshold.</t>
        </is>
      </c>
      <c r="C29" s="25" t="inlineStr">
        <is>
          <t>Useful for judging whether the simulated bottom layer would be visible.</t>
        </is>
      </c>
      <c r="D29" s="25" t="inlineStr">
        <is>
          <t>0 dB is the threshold line.</t>
        </is>
      </c>
      <c r="E29" s="25" t="inlineStr">
        <is>
          <t>Subsurface_Live_Data!A:X:Y:AA</t>
        </is>
      </c>
      <c r="F29" s="25" t="inlineStr">
        <is>
          <t>margin = echo - threshold</t>
        </is>
      </c>
      <c r="G29" s="25" t="inlineStr">
        <is>
          <t>See Subsurface_Checks</t>
        </is>
      </c>
    </row>
    <row r="30" ht="27.6" customHeight="1" s="63">
      <c r="A30" s="25" t="inlineStr">
        <is>
          <t>Ice Shell Thickness Along Track</t>
        </is>
      </c>
      <c r="B30" s="25" t="inlineStr">
        <is>
          <t>Shows possible ice-ocean boundary depth as thickness.</t>
        </is>
      </c>
      <c r="C30" s="25" t="inlineStr">
        <is>
          <t>Useful because the mission question is about what is below the icy surface.</t>
        </is>
      </c>
      <c r="D30" s="25" t="inlineStr">
        <is>
          <t>No baseline; line is synthetic proposed thickness.</t>
        </is>
      </c>
      <c r="E30" s="25" t="inlineStr">
        <is>
          <t>Subsurface_Live_Data!A:K</t>
        </is>
      </c>
      <c r="F30" s="25" t="inlineStr">
        <is>
          <t>ocean_depth formula from Subsurface_Inputs</t>
        </is>
      </c>
      <c r="G30" s="25" t="inlineStr">
        <is>
          <t>See Subsurface_Checks</t>
        </is>
      </c>
    </row>
    <row r="32" ht="27.6" customHeight="1" s="63">
      <c r="A32" s="25" t="inlineStr">
        <is>
          <t>Scenario Comparison: Thin / Medium / Thick Ice</t>
        </is>
      </c>
      <c r="B32" s="25" t="inlineStr">
        <is>
          <t>Compares possible ice shell thickness cases.</t>
        </is>
      </c>
      <c r="C32" s="25" t="inlineStr">
        <is>
          <t>Shows whether conclusions depend on one chosen depth.</t>
        </is>
      </c>
      <c r="D32" s="25" t="inlineStr">
        <is>
          <t>Medium is the live model; thin/thick are scenario multipliers.</t>
        </is>
      </c>
      <c r="E32" s="25" t="inlineStr">
        <is>
          <t>Subsurface_Scenario_Data!A:E:G</t>
        </is>
      </c>
      <c r="F32" s="25" t="inlineStr">
        <is>
          <t>scenario_depth = mean_depth*multiplier</t>
        </is>
      </c>
      <c r="G32" s="25" t="inlineStr">
        <is>
          <t>Live from Subsurface_Inputs</t>
        </is>
      </c>
    </row>
    <row r="33" ht="27.6" customHeight="1" s="63">
      <c r="A33" s="25" t="inlineStr">
        <is>
          <t>Boundary Uncertainty Band</t>
        </is>
      </c>
      <c r="B33" s="25" t="inlineStr">
        <is>
          <t>Shows lower/mean/upper possible bottom reflector depths.</t>
        </is>
      </c>
      <c r="C33" s="25" t="inlineStr">
        <is>
          <t>Avoids pretending the boundary is exactly known.</t>
        </is>
      </c>
      <c r="D33" s="25" t="inlineStr">
        <is>
          <t>Mean is the live model.</t>
        </is>
      </c>
      <c r="E33" s="25" t="inlineStr">
        <is>
          <t>Subsurface_Scenario_Data!A:B:D</t>
        </is>
      </c>
      <c r="F33" s="25" t="inlineStr">
        <is>
          <t>mean +/- uncertainty</t>
        </is>
      </c>
      <c r="G33" s="25" t="inlineStr">
        <is>
          <t>Live from Subsurface_Inputs</t>
        </is>
      </c>
    </row>
    <row r="34" ht="27.6" customHeight="1" s="63">
      <c r="A34" s="25" t="inlineStr">
        <is>
          <t>Ocean Model vs No-Ocean Control</t>
        </is>
      </c>
      <c r="B34" s="25" t="inlineStr">
        <is>
          <t>Compares deep-reflector detectability against a no-ocean control.</t>
        </is>
      </c>
      <c r="C34" s="25" t="inlineStr">
        <is>
          <t>A proposed ocean model should separate from the control.</t>
        </is>
      </c>
      <c r="D34" s="25" t="inlineStr">
        <is>
          <t>0 dB is threshold.</t>
        </is>
      </c>
      <c r="E34" s="25" t="inlineStr">
        <is>
          <t>Subsurface_Scenario_Data!A:H:J</t>
        </is>
      </c>
      <c r="F34" s="25" t="inlineStr">
        <is>
          <t>margin = echo - threshold</t>
        </is>
      </c>
      <c r="G34" s="25" t="inlineStr">
        <is>
          <t>Live from Subsurface_Inputs</t>
        </is>
      </c>
    </row>
    <row r="35" ht="27.6" customHeight="1" s="63">
      <c r="A35" s="25" t="inlineStr">
        <is>
          <t>Radargram-Style Return Timing With Clutter</t>
        </is>
      </c>
      <c r="B35" s="25" t="inlineStr">
        <is>
          <t>Shows surface clutter, shallow return, lens return, and deep return timing.</t>
        </is>
      </c>
      <c r="C35" s="25" t="inlineStr">
        <is>
          <t>Closer to what radar interpretation feels like than clean depth lines.</t>
        </is>
      </c>
      <c r="D35" s="25" t="inlineStr">
        <is>
          <t>Delay is after surface return.</t>
        </is>
      </c>
      <c r="E35" s="25" t="inlineStr">
        <is>
          <t>Subsurface_Radargram_Data!A:F</t>
        </is>
      </c>
      <c r="F35" s="25" t="inlineStr">
        <is>
          <t>layer delay + jitter</t>
        </is>
      </c>
      <c r="G35" s="25" t="inlineStr">
        <is>
          <t>Live from Subsurface_Inputs</t>
        </is>
      </c>
    </row>
    <row r="36" ht="27.6" customHeight="1" s="63">
      <c r="A36" s="25" t="inlineStr">
        <is>
          <t>Reflection Strength by Material / Interface</t>
        </is>
      </c>
      <c r="B36" s="25" t="inlineStr">
        <is>
          <t>Compares relative reflector strength of likely ice/ocean materials.</t>
        </is>
      </c>
      <c r="C36" s="25" t="inlineStr">
        <is>
          <t>Material contrast matters as much as shape.</t>
        </is>
      </c>
      <c r="D36" s="25" t="inlineStr">
        <is>
          <t>Less negative is stronger.</t>
        </is>
      </c>
      <c r="E36" s="25" t="inlineStr">
        <is>
          <t>Subsurface_Materials_Evidence!A:B</t>
        </is>
      </c>
      <c r="F36" s="25" t="inlineStr">
        <is>
          <t>lookup assumptions</t>
        </is>
      </c>
      <c r="G36" s="25" t="inlineStr">
        <is>
          <t>Editable through table if needed</t>
        </is>
      </c>
    </row>
    <row r="37" ht="27.6" customHeight="1" s="63">
      <c r="A37" s="25" t="inlineStr">
        <is>
          <t>Cross-Instrument Evidence Score</t>
        </is>
      </c>
      <c r="B37" s="25" t="inlineStr">
        <is>
          <t>Radar, thermal, composition, and magnetic/plasma support inputs.</t>
        </is>
      </c>
      <c r="C37" s="25" t="inlineStr">
        <is>
          <t>Makes the model more realistic by not relying on radar alone.</t>
        </is>
      </c>
      <c r="D37" s="25" t="inlineStr">
        <is>
          <t>Higher percent means stronger support.</t>
        </is>
      </c>
      <c r="E37" s="25" t="inlineStr">
        <is>
          <t>Subsurface_Materials_Evidence!A:B</t>
        </is>
      </c>
      <c r="F37" s="25" t="inlineStr">
        <is>
          <t>weighted evidence score</t>
        </is>
      </c>
      <c r="G37" s="25" t="inlineStr">
        <is>
          <t>Live from Subsurface_Inputs</t>
        </is>
      </c>
    </row>
  </sheetData>
  <mergeCells count="3">
    <mergeCell ref="A13:G13"/>
    <mergeCell ref="A2:G2"/>
    <mergeCell ref="A1:G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8"/>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8"/>
  <cols>
    <col width="18" customWidth="1" style="63"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14"/>
  <sheetViews>
    <sheetView tabSelected="1" workbookViewId="0">
      <selection activeCell="A1" sqref="A1"/>
    </sheetView>
  </sheetViews>
  <sheetFormatPr baseColWidth="8" defaultRowHeight="13.8"/>
  <cols>
    <col width="28" customWidth="1" style="63" min="1" max="1"/>
    <col width="32" customWidth="1" style="63" min="2" max="2"/>
    <col width="80" customWidth="1" style="63" min="3" max="3"/>
  </cols>
  <sheetData>
    <row r="1" ht="21" customHeight="1" s="63">
      <c r="A1" s="71" t="inlineStr">
        <is>
          <t>Subsurface Formula Checks</t>
        </is>
      </c>
    </row>
    <row r="2">
      <c r="A2" s="23" t="inlineStr">
        <is>
          <t>Check</t>
        </is>
      </c>
      <c r="B2" s="23" t="inlineStr">
        <is>
          <t>Live result</t>
        </is>
      </c>
      <c r="C2" s="23" t="inlineStr">
        <is>
          <t>Why it matters</t>
        </is>
      </c>
    </row>
    <row r="3">
      <c r="A3" s="25" t="inlineStr">
        <is>
          <t>Upper layer above lens</t>
        </is>
      </c>
      <c r="B3" s="25">
        <f>IF(MIN(Subsurface_Live_Data!I2:I242)&gt;MAX(Subsurface_Live_Data!F2:F242),"OK","Review")</f>
        <v/>
      </c>
      <c r="C3" s="25" t="inlineStr">
        <is>
          <t>Lens should be deeper than shallow internal ice.</t>
        </is>
      </c>
    </row>
    <row r="4">
      <c r="A4" s="25" t="inlineStr">
        <is>
          <t>Ocean deeper than lens</t>
        </is>
      </c>
      <c r="B4" s="25">
        <f>IF(MIN(Subsurface_Live_Data!K2:K242)&gt;MAX(Subsurface_Live_Data!I2:I242),"OK","Review")</f>
        <v/>
      </c>
      <c r="C4" s="25" t="inlineStr">
        <is>
          <t>Possible ocean boundary should be deepest reflector.</t>
        </is>
      </c>
    </row>
    <row r="5">
      <c r="A5" s="25" t="inlineStr">
        <is>
          <t>Positive depths</t>
        </is>
      </c>
      <c r="B5" s="25">
        <f>IF(MIN(Subsurface_Live_Data!F2:K242)&gt;0,"OK","Review")</f>
        <v/>
      </c>
      <c r="C5" s="25" t="inlineStr">
        <is>
          <t>Depths should not go negative.</t>
        </is>
      </c>
    </row>
    <row r="6">
      <c r="A6" s="25" t="inlineStr">
        <is>
          <t>Lens strength in range</t>
        </is>
      </c>
      <c r="B6" s="25">
        <f>IF(AND(MIN(Subsurface_Live_Data!H2:H242)&gt;=0,MAX(Subsurface_Live_Data!H2:H242)&lt;=1),"OK","Review")</f>
        <v/>
      </c>
      <c r="C6" s="25" t="inlineStr">
        <is>
          <t>Lens strength is intended as 0 to 1.</t>
        </is>
      </c>
    </row>
    <row r="7">
      <c r="A7" s="25" t="inlineStr">
        <is>
          <t>Echo values finite</t>
        </is>
      </c>
      <c r="B7" s="25">
        <f>IF(COUNT(Subsurface_Live_Data!P2:R242)=ROWS(Subsurface_Live_Data!P2:R242)*3,"OK","Review")</f>
        <v/>
      </c>
      <c r="C7" s="25" t="inlineStr">
        <is>
          <t>Echo estimate columns should remain numeric.</t>
        </is>
      </c>
    </row>
    <row r="8" ht="27.6" customHeight="1" s="63">
      <c r="A8" s="25" t="inlineStr">
        <is>
          <t>Workbook warning</t>
        </is>
      </c>
      <c r="B8" s="25" t="inlineStr">
        <is>
          <t>Synthetic data for model testing; not measured Europa data.</t>
        </is>
      </c>
      <c r="C8" s="25" t="inlineStr">
        <is>
          <t>Keeps the interpretation honest.</t>
        </is>
      </c>
    </row>
    <row r="9">
      <c r="A9" s="25" t="inlineStr">
        <is>
          <t>Detection threshold numeric</t>
        </is>
      </c>
      <c r="B9" s="25">
        <f>IF(ISNUMBER(Subsurface_Inputs!C43),"OK","Review")</f>
        <v/>
      </c>
      <c r="C9" s="25" t="inlineStr">
        <is>
          <t>Detection threshold should be a numeric dB value.</t>
        </is>
      </c>
    </row>
    <row r="10">
      <c r="A10" s="25" t="inlineStr">
        <is>
          <t>Detectability margins finite</t>
        </is>
      </c>
      <c r="B10" s="25">
        <f>IF(COUNT(Subsurface_Live_Data!X2:Y242)=ROWS(Subsurface_Live_Data!X2:Y242)*2,"OK","Review")</f>
        <v/>
      </c>
      <c r="C10" s="25" t="inlineStr">
        <is>
          <t>Lens/ocean margins should stay numeric.</t>
        </is>
      </c>
    </row>
    <row r="11">
      <c r="A11" s="25" t="inlineStr">
        <is>
          <t>Boundary uncertainty numeric</t>
        </is>
      </c>
      <c r="B11" s="25">
        <f>IF(ISNUMBER(Subsurface_Inputs!C44),"OK","Review")</f>
        <v/>
      </c>
      <c r="C11" s="25" t="inlineStr">
        <is>
          <t>Uncertainty band should be numeric.</t>
        </is>
      </c>
    </row>
    <row r="12">
      <c r="A12" s="25" t="inlineStr">
        <is>
          <t>Evidence weights positive</t>
        </is>
      </c>
      <c r="B12" s="25">
        <f>IF(SUM(Subsurface_Inputs!C52:C55)&gt;0,"OK","Review")</f>
        <v/>
      </c>
      <c r="C12" s="25" t="inlineStr">
        <is>
          <t>Evidence score needs positive weights.</t>
        </is>
      </c>
    </row>
    <row r="13">
      <c r="A13" s="25" t="inlineStr">
        <is>
          <t>Scenario data present</t>
        </is>
      </c>
      <c r="B13" s="25">
        <f>IF(COUNT(Subsurface_Scenario_Data!E2:G242)=ROWS(Subsurface_Scenario_Data!E2:G242)*3,"OK","Review")</f>
        <v/>
      </c>
      <c r="C13" s="25" t="inlineStr">
        <is>
          <t>Scenario comparison should remain numeric.</t>
        </is>
      </c>
    </row>
    <row r="14">
      <c r="A14" s="25" t="inlineStr">
        <is>
          <t>Radargram data present</t>
        </is>
      </c>
      <c r="B14" s="25">
        <f>IF(COUNT(Subsurface_Radargram_Data!C2:D242)&gt;0,"OK","Review")</f>
        <v/>
      </c>
      <c r="C14" s="25" t="inlineStr">
        <is>
          <t>Radargram timing helper should remain numeric.</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0"/>
  <sheetViews>
    <sheetView tabSelected="1" workbookViewId="0">
      <selection activeCell="A1" sqref="A1"/>
    </sheetView>
  </sheetViews>
  <sheetFormatPr baseColWidth="8" defaultRowHeight="13.8"/>
  <cols>
    <col width="40" customWidth="1" style="63" min="1" max="1"/>
    <col width="42" customWidth="1" style="63" min="2" max="2"/>
    <col width="70" customWidth="1" style="63" min="3" max="3"/>
    <col width="58" customWidth="1" style="63" min="4" max="4"/>
    <col width="46" customWidth="1" style="63" min="5" max="5"/>
  </cols>
  <sheetData>
    <row r="1" ht="21" customHeight="1" s="63">
      <c r="A1" s="71" t="inlineStr">
        <is>
          <t>Subsurface Simulation Formulas</t>
        </is>
      </c>
    </row>
    <row r="2" ht="27.6" customHeight="1" s="63">
      <c r="A2" s="70" t="inlineStr">
        <is>
          <t>These formulas drive the live subsurface data and dashboard charts.</t>
        </is>
      </c>
    </row>
    <row r="3">
      <c r="A3" s="23" t="inlineStr">
        <is>
          <t>Formula</t>
        </is>
      </c>
      <c r="B3" s="23" t="inlineStr">
        <is>
          <t>Meaning</t>
        </is>
      </c>
      <c r="C3" s="23" t="inlineStr">
        <is>
          <t>Inputs used</t>
        </is>
      </c>
      <c r="D3" s="23" t="inlineStr">
        <is>
          <t>Output</t>
        </is>
      </c>
    </row>
    <row r="4" ht="27.6" customHeight="1" s="63">
      <c r="A4" s="25" t="inlineStr">
        <is>
          <t>surface_height = Model_Data!h_target</t>
        </is>
      </c>
      <c r="B4" s="25" t="inlineStr">
        <is>
          <t>Uses the existing generated icy topography as the surface.</t>
        </is>
      </c>
      <c r="C4" s="25" t="inlineStr">
        <is>
          <t>Model_Data, topography controls</t>
        </is>
      </c>
      <c r="D4" s="25" t="inlineStr">
        <is>
          <t>surface height</t>
        </is>
      </c>
    </row>
    <row r="5" ht="27.6" customHeight="1" s="63">
      <c r="A5" s="25" t="inlineStr">
        <is>
          <t>upper_depth = mean + A1*sin(2*pi*(x+phase)/L1) + A2*cos(2*pi*x/L2) + coupling*(surface-avg_surface)</t>
        </is>
      </c>
      <c r="B5" s="25" t="inlineStr">
        <is>
          <t>Synthetic shallow internal ice layer.</t>
        </is>
      </c>
      <c r="C5" s="25" t="inlineStr">
        <is>
          <t>Subsurface_Inputs shallow ice controls</t>
        </is>
      </c>
      <c r="D5" s="25" t="inlineStr">
        <is>
          <t>upper_ice_layer_depth_m</t>
        </is>
      </c>
    </row>
    <row r="6" ht="27.6" customHeight="1" s="63">
      <c r="A6" s="25" t="inlineStr">
        <is>
          <t>lens_strength = MIN(1, MAX(0, lensA*gaussianA + lensB*gaussianB))</t>
        </is>
      </c>
      <c r="B6" s="25" t="inlineStr">
        <is>
          <t>Where a possible warm/briny lens is strongest.</t>
        </is>
      </c>
      <c r="C6" s="25" t="inlineStr">
        <is>
          <t>lens strengths, centers, widths</t>
        </is>
      </c>
      <c r="D6" s="25" t="inlineStr">
        <is>
          <t>lens_strength_0to1</t>
        </is>
      </c>
    </row>
    <row r="7" ht="27.6" customHeight="1" s="63">
      <c r="A7" s="25" t="inlineStr">
        <is>
          <t>lens_depth = mean + wave_amp*sin(2*pi*(x-phase)/wavelength) - uplift*lens_strength</t>
        </is>
      </c>
      <c r="B7" s="25" t="inlineStr">
        <is>
          <t>Possible warm/briny ice lens depth.</t>
        </is>
      </c>
      <c r="C7" s="25" t="inlineStr">
        <is>
          <t>lens controls</t>
        </is>
      </c>
      <c r="D7" s="25" t="inlineStr">
        <is>
          <t>briny_warm_lens_depth_m</t>
        </is>
      </c>
    </row>
    <row r="8" ht="27.6" customHeight="1" s="63">
      <c r="A8" s="25" t="inlineStr">
        <is>
          <t>ocean_depth = nominal + A*sin(2*pi*(x+phase)/L) + B*cos(2*pi*(x-phase)/L2) - coupling*(surface-avg_surface)</t>
        </is>
      </c>
      <c r="B8" s="25" t="inlineStr">
        <is>
          <t>Possible ice-ocean boundary depth.</t>
        </is>
      </c>
      <c r="C8" s="25" t="inlineStr">
        <is>
          <t>ice-ocean controls</t>
        </is>
      </c>
      <c r="D8" s="25" t="inlineStr">
        <is>
          <t>ice_ocean_boundary_depth_m</t>
        </is>
      </c>
    </row>
    <row r="9" ht="27.6" customHeight="1" s="63">
      <c r="A9" s="25" t="inlineStr">
        <is>
          <t>elevation = surface_height - depth</t>
        </is>
      </c>
      <c r="B9" s="25" t="inlineStr">
        <is>
          <t>Converts depth below surface to elevation profile.</t>
        </is>
      </c>
      <c r="C9" s="25" t="inlineStr">
        <is>
          <t>surface and layer depth</t>
        </is>
      </c>
      <c r="D9" s="25" t="inlineStr">
        <is>
          <t>layer elevation</t>
        </is>
      </c>
    </row>
    <row r="10" ht="27.6" customHeight="1" s="63">
      <c r="A10" s="25" t="inlineStr">
        <is>
          <t>delay_us = 2*n*depth/c*1e6</t>
        </is>
      </c>
      <c r="B10" s="25" t="inlineStr">
        <is>
          <t>Two-way radar delay after the surface return.</t>
        </is>
      </c>
      <c r="C10" s="25" t="inlineStr">
        <is>
          <t>ice refractive index, speed of light</t>
        </is>
      </c>
      <c r="D10" s="25" t="inlineStr">
        <is>
          <t>layer delays</t>
        </is>
      </c>
    </row>
    <row r="11">
      <c r="A11" s="25" t="inlineStr">
        <is>
          <t>upper_echo = base - 2*attenuation*(depth_km)</t>
        </is>
      </c>
      <c r="B11" s="25" t="inlineStr">
        <is>
          <t>Simple shallow layer echo estimate.</t>
        </is>
      </c>
      <c r="C11" s="25" t="inlineStr">
        <is>
          <t>base echo, attenuation, depth</t>
        </is>
      </c>
      <c r="D11" s="25" t="inlineStr">
        <is>
          <t>upper echo dB</t>
        </is>
      </c>
    </row>
    <row r="12" ht="27.6" customHeight="1" s="63">
      <c r="A12" s="25" t="inlineStr">
        <is>
          <t>lens_echo = base + bonus*lens_strength - 2*attenuation*(depth_km)</t>
        </is>
      </c>
      <c r="B12" s="25" t="inlineStr">
        <is>
          <t>Lens echo gets stronger where lens contrast is stronger.</t>
        </is>
      </c>
      <c r="C12" s="25" t="inlineStr">
        <is>
          <t>lens strength and attenuation</t>
        </is>
      </c>
      <c r="D12" s="25" t="inlineStr">
        <is>
          <t>lens echo dB</t>
        </is>
      </c>
    </row>
    <row r="13" ht="27.6" customHeight="1" s="63">
      <c r="A13" s="25" t="inlineStr">
        <is>
          <t>ocean_echo = base - 2*attenuation*(depth_km) - roughness_penalty*ABS(boundary - avg_boundary)</t>
        </is>
      </c>
      <c r="B13" s="25" t="inlineStr">
        <is>
          <t>Deep reflector echo with attenuation and roughness penalty.</t>
        </is>
      </c>
      <c r="C13" s="25" t="inlineStr">
        <is>
          <t>ocean inputs and boundary elevation</t>
        </is>
      </c>
      <c r="D13" s="25" t="inlineStr">
        <is>
          <t>ocean echo dB</t>
        </is>
      </c>
    </row>
    <row r="14" ht="27.6" customHeight="1" s="63">
      <c r="A14" s="25" t="inlineStr">
        <is>
          <t>detectability_margin = echo_dB - detection_threshold_dB</t>
        </is>
      </c>
      <c r="B14" s="25" t="inlineStr">
        <is>
          <t>Positive values are easier-to-see simulated returns.</t>
        </is>
      </c>
      <c r="C14" s="25" t="inlineStr">
        <is>
          <t>Subsurface_Inputs C43 and echo formulas</t>
        </is>
      </c>
      <c r="D14" s="25" t="inlineStr">
        <is>
          <t>lens/ocean echo margin</t>
        </is>
      </c>
    </row>
    <row r="15" ht="27.6" customHeight="1" s="63">
      <c r="A15" s="25" t="inlineStr">
        <is>
          <t>realism score</t>
        </is>
      </c>
      <c r="B15" s="25" t="inlineStr">
        <is>
          <t>A judgment estimate: useful for communication, not a scientific proof.</t>
        </is>
      </c>
      <c r="C15" s="25" t="inlineStr">
        <is>
          <t>model assumptions and missing real constraints</t>
        </is>
      </c>
      <c r="D15" s="25" t="inlineStr">
        <is>
          <t>dashboard score</t>
        </is>
      </c>
    </row>
    <row r="17" ht="16.8" customHeight="1" s="63">
      <c r="A17" s="35" t="inlineStr">
        <is>
          <t>Live dashboard graph formulas</t>
        </is>
      </c>
      <c r="B17" s="36" t="n"/>
      <c r="C17" s="36" t="n"/>
      <c r="D17" s="36" t="n"/>
    </row>
    <row r="18">
      <c r="A18" s="33" t="inlineStr">
        <is>
          <t>Graph</t>
        </is>
      </c>
      <c r="B18" s="33" t="inlineStr">
        <is>
          <t>Live chart-data range</t>
        </is>
      </c>
      <c r="C18" s="33" t="inlineStr">
        <is>
          <t>How it updates</t>
        </is>
      </c>
      <c r="D18" s="33" t="inlineStr">
        <is>
          <t>Formula/source basis</t>
        </is>
      </c>
    </row>
    <row r="19" ht="27.6" customHeight="1" s="63">
      <c r="A19" s="34" t="inlineStr">
        <is>
          <t>Subsurface Truth Model: Icy Layers</t>
        </is>
      </c>
      <c r="B19" s="34" t="inlineStr">
        <is>
          <t>Subsurface_Chart_Data!A3:H243</t>
        </is>
      </c>
      <c r="C19" s="34" t="inlineStr">
        <is>
          <t>Chart-data cells point to Subsurface_Live_Data; changing Subsurface_Inputs recalculates the layer elevations and redraws the chart.</t>
        </is>
      </c>
      <c r="D19" s="34" t="inlineStr">
        <is>
          <t>surface B, shallow G, lens J, boundary L from Subsurface_Live_Data</t>
        </is>
      </c>
    </row>
    <row r="20">
      <c r="A20" s="34" t="inlineStr">
        <is>
          <t>Scenario Comparison: Thin / Medium / Thick Ice</t>
        </is>
      </c>
      <c r="B20" s="34" t="inlineStr">
        <is>
          <t>Subsurface_Chart_Data!A248:F488</t>
        </is>
      </c>
      <c r="C20" s="34" t="inlineStr">
        <is>
          <t>Scenario depth formulas update from the live boundary depth and input multipliers.</t>
        </is>
      </c>
      <c r="D20" s="34" t="inlineStr">
        <is>
          <t>thin E, medium F, thick G from Subsurface_Scenario_Data</t>
        </is>
      </c>
    </row>
    <row r="21" ht="27.6" customHeight="1" s="63">
      <c r="A21" s="34" t="inlineStr">
        <is>
          <t>Boundary Uncertainty Band</t>
        </is>
      </c>
      <c r="B21" s="34" t="inlineStr">
        <is>
          <t>Subsurface_Chart_Data!A493:F733</t>
        </is>
      </c>
      <c r="C21" s="34" t="inlineStr">
        <is>
          <t>Uncertainty bounds update from the live boundary depth and the boundary uncertainty input.</t>
        </is>
      </c>
      <c r="D21" s="34" t="inlineStr">
        <is>
          <t>low C, mean B, high D from Subsurface_Scenario_Data</t>
        </is>
      </c>
    </row>
    <row r="22" ht="27.6" customHeight="1" s="63">
      <c r="A22" s="34" t="inlineStr">
        <is>
          <t>Ocean Model vs No-Ocean Control</t>
        </is>
      </c>
      <c r="B22" s="34" t="inlineStr">
        <is>
          <t>Subsurface_Chart_Data!A738:F978</t>
        </is>
      </c>
      <c r="C22" s="34" t="inlineStr">
        <is>
          <t>Margins update from the detection threshold, ocean echo model, and no-ocean control input.</t>
        </is>
      </c>
      <c r="D22" s="34" t="inlineStr">
        <is>
          <t>ocean margin H, no-ocean margin I, zero J from Subsurface_Scenario_Data</t>
        </is>
      </c>
    </row>
    <row r="23" ht="27.6" customHeight="1" s="63">
      <c r="A23" s="34" t="inlineStr">
        <is>
          <t>Radargram-Style Return Timing With Clutter</t>
        </is>
      </c>
      <c r="B23" s="34" t="inlineStr">
        <is>
          <t>Subsurface_Chart_Data!A983:H1223</t>
        </is>
      </c>
      <c r="C23" s="34" t="inlineStr">
        <is>
          <t>Timing curves update from layer depths, refractive index, speed of light, and radargram jitter/clutter inputs.</t>
        </is>
      </c>
      <c r="D23" s="34" t="inlineStr">
        <is>
          <t>clutter C, shallow D, lens E, ocean F from Subsurface_Radargram_Data</t>
        </is>
      </c>
    </row>
    <row r="24">
      <c r="A24" s="34" t="inlineStr">
        <is>
          <t>Detectability Margin vs Threshold</t>
        </is>
      </c>
      <c r="B24" s="34" t="inlineStr">
        <is>
          <t>Subsurface_Chart_Data!A1228:F1468</t>
        </is>
      </c>
      <c r="C24" s="34" t="inlineStr">
        <is>
          <t>Echo margins update from live lens/ocean echo formulas minus detection threshold.</t>
        </is>
      </c>
      <c r="D24" s="34" t="inlineStr">
        <is>
          <t>lens X, ocean Y, zero AA from Subsurface_Live_Data</t>
        </is>
      </c>
    </row>
    <row r="25">
      <c r="A25" s="34" t="inlineStr">
        <is>
          <t>Reflection Strength by Material / Interface</t>
        </is>
      </c>
      <c r="B25" s="34" t="inlineStr">
        <is>
          <t>Subsurface_Chart_Data!A1473:B1477</t>
        </is>
      </c>
      <c r="C25" s="34" t="inlineStr">
        <is>
          <t>Material strength chart updates from the material/evidence table.</t>
        </is>
      </c>
      <c r="D25" s="34" t="inlineStr">
        <is>
          <t>material index G and strength H from Subsurface_Materials_Evidence</t>
        </is>
      </c>
    </row>
    <row r="26">
      <c r="A26" s="34" t="inlineStr">
        <is>
          <t>Cross-Instrument Evidence Score</t>
        </is>
      </c>
      <c r="B26" s="34" t="inlineStr">
        <is>
          <t>Subsurface_Chart_Data!A1492:B1495</t>
        </is>
      </c>
      <c r="C26" s="34" t="inlineStr">
        <is>
          <t>Evidence score chart updates from the editable support-score inputs.</t>
        </is>
      </c>
      <c r="D26" s="34" t="inlineStr">
        <is>
          <t>evidence index I and score J from Subsurface_Materials_Evidence</t>
        </is>
      </c>
    </row>
    <row r="28">
      <c r="A28" s="84" t="inlineStr">
        <is>
          <t>Audit note</t>
        </is>
      </c>
      <c r="B28" t="inlineStr">
        <is>
          <t>Radargram lens-return blanks are intentional. They appear only where the simulated lens is below the lens display threshold, so Excel skips those weak-lens points instead of drawing false returns.</t>
        </is>
      </c>
      <c r="C28" t="inlineStr">
        <is>
          <t>Subsurface_Radargram_Data column E, Subsurface_Live_Data column U</t>
        </is>
      </c>
      <c r="D28" t="inlineStr">
        <is>
          <t>See Subsurface_Model_Audit</t>
        </is>
      </c>
    </row>
    <row r="30">
      <c r="A30" s="84" t="inlineStr">
        <is>
          <t>Integration cleanup</t>
        </is>
      </c>
      <c r="B30" t="inlineStr">
        <is>
          <t>Weak lens radargram points now return blanks instead of visible error values. Subsurface_Chart_Data still uses live formulas, so graphs update when inputs change.</t>
        </is>
      </c>
      <c r="C30" t="inlineStr">
        <is>
          <t>Subsurface_Radargram_Data column E, Subsurface_Chart_Data radargram block</t>
        </is>
      </c>
      <c r="D30" t="inlineStr">
        <is>
          <t>See Subsurface_Model_Audit</t>
        </is>
      </c>
    </row>
    <row r="32">
      <c r="A32" s="98" t="inlineStr">
        <is>
          <t>Doppler-angle depth inversion formulas</t>
        </is>
      </c>
      <c r="B32" s="82" t="n"/>
      <c r="C32" s="82" t="n"/>
      <c r="D32" s="82" t="n"/>
      <c r="E32" s="83" t="n"/>
    </row>
    <row r="33">
      <c r="A33" s="42" t="inlineStr">
        <is>
          <t>Workbook concept</t>
        </is>
      </c>
      <c r="B33" s="42" t="inlineStr">
        <is>
          <t>Formula</t>
        </is>
      </c>
      <c r="C33" s="42" t="inlineStr">
        <is>
          <t>Live inputs</t>
        </is>
      </c>
      <c r="D33" s="42" t="inlineStr">
        <is>
          <t>Output used for</t>
        </is>
      </c>
      <c r="E33" s="42" t="inlineStr">
        <is>
          <t>Important note</t>
        </is>
      </c>
    </row>
    <row r="34">
      <c r="A34" s="41" t="inlineStr">
        <is>
          <t>Doppler radial velocity</t>
        </is>
      </c>
      <c r="B34" s="41" t="inlineStr">
        <is>
          <t>v_radial = ABS(fD) * radar_wavelength / 2</t>
        </is>
      </c>
      <c r="C34" s="41" t="inlineStr">
        <is>
          <t>Doppler_Depth_Data!B:B, Inputs!C13</t>
        </is>
      </c>
      <c r="D34" s="41" t="inlineStr">
        <is>
          <t>Estimate line-of-sight motion from simulated VHF Doppler.</t>
        </is>
      </c>
      <c r="E34" s="41" t="inlineStr">
        <is>
          <t>Simplified two-way radar Doppler relationship.</t>
        </is>
      </c>
    </row>
    <row r="35" ht="24" customHeight="1" s="63">
      <c r="A35" s="41" t="inlineStr">
        <is>
          <t>Doppler look angle</t>
        </is>
      </c>
      <c r="B35" s="41" t="inlineStr">
        <is>
          <t>theta = ASIN(MIN(1, v_radial / spacecraft_speed))</t>
        </is>
      </c>
      <c r="C35" s="41" t="inlineStr">
        <is>
          <t>Doppler_Depth_Data!C:C, Inputs!C11</t>
        </is>
      </c>
      <c r="D35" s="41" t="inlineStr">
        <is>
          <t>Estimate the angle needed to correct slant depth.</t>
        </is>
      </c>
      <c r="E35" s="41" t="inlineStr">
        <is>
          <t>The cap prevents invalid ASIN values if noisy inputs exceed the physical range.</t>
        </is>
      </c>
    </row>
    <row r="36">
      <c r="A36" s="41" t="inlineStr">
        <is>
          <t>Slant depth from radar delay</t>
        </is>
      </c>
      <c r="B36" s="41" t="inlineStr">
        <is>
          <t>slant_depth = c * delay_us / (2 * ice_index * 1,000,000)</t>
        </is>
      </c>
      <c r="C36" s="41" t="inlineStr">
        <is>
          <t>Inputs!C21, Inputs!C12, simulated layer delays</t>
        </is>
      </c>
      <c r="D36" s="41" t="inlineStr">
        <is>
          <t>Convert radar echo time into distance through ice.</t>
        </is>
      </c>
      <c r="E36" s="41" t="inlineStr">
        <is>
          <t>Uses two-way travel time and the slower radar speed in ice.</t>
        </is>
      </c>
    </row>
    <row r="37" ht="24" customHeight="1" s="63">
      <c r="A37" s="41" t="inlineStr">
        <is>
          <t>Actual vertical depth</t>
        </is>
      </c>
      <c r="B37" s="41" t="inlineStr">
        <is>
          <t>actual_depth = slant_depth * COS(theta)</t>
        </is>
      </c>
      <c r="C37" s="41" t="inlineStr">
        <is>
          <t>Doppler angle and slant depth columns</t>
        </is>
      </c>
      <c r="D37" s="41" t="inlineStr">
        <is>
          <t>Estimate corrected ocean, lens, and upper-layer depths.</t>
        </is>
      </c>
      <c r="E37" s="41" t="inlineStr">
        <is>
          <t>This is the workbook's simplified version of correcting an angled return.</t>
        </is>
      </c>
    </row>
    <row r="38" ht="24" customHeight="1" s="63">
      <c r="A38" s="41" t="inlineStr">
        <is>
          <t>Depth error check</t>
        </is>
      </c>
      <c r="B38" s="41" t="inlineStr">
        <is>
          <t>error = corrected_depth - true_simulated_depth</t>
        </is>
      </c>
      <c r="C38" s="41" t="inlineStr">
        <is>
          <t>Corrected depth and Subsurface_Live_Data true depth</t>
        </is>
      </c>
      <c r="D38" s="41" t="inlineStr">
        <is>
          <t>Prove the formula is integrated and calculating on-sheet.</t>
        </is>
      </c>
      <c r="E38" s="41" t="inlineStr">
        <is>
          <t>In this controlled simulation the corrected ocean error should be near zero.</t>
        </is>
      </c>
    </row>
    <row r="40" ht="24" customHeight="1" s="63">
      <c r="A40" s="41" t="inlineStr">
        <is>
          <t>NASA context source</t>
        </is>
      </c>
      <c r="B40" s="41" t="inlineStr">
        <is>
          <t>https://science.nasa.gov/mission/europa-clipper/spacecraft-instruments/</t>
        </is>
      </c>
      <c r="C40" s="41" t="n"/>
      <c r="D40" s="41" t="n"/>
      <c r="E40" s="41" t="n"/>
    </row>
  </sheetData>
  <mergeCells count="1">
    <mergeCell ref="A32:E3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7"/>
  <sheetViews>
    <sheetView tabSelected="1" workbookViewId="0">
      <selection activeCell="A1" sqref="A1"/>
    </sheetView>
  </sheetViews>
  <sheetFormatPr baseColWidth="8" defaultRowHeight="13.8"/>
  <cols>
    <col width="18.69921875" customWidth="1" style="63" min="1" max="1"/>
    <col width="38.69921875" customWidth="1" style="63" min="2" max="2"/>
    <col width="58.69921875" customWidth="1" style="63" min="3" max="3"/>
    <col width="12.69921875" customWidth="1" style="63" min="4" max="4"/>
    <col width="62.69921875" customWidth="1" style="63" min="5" max="5"/>
  </cols>
  <sheetData>
    <row r="1" ht="21" customHeight="1" s="63">
      <c r="A1" s="85" t="inlineStr">
        <is>
          <t>Subsurface Model Audit</t>
        </is>
      </c>
    </row>
    <row r="2">
      <c r="A2" s="84" t="inlineStr">
        <is>
          <t>Live Excel checks for graph integration, formula-driven calculations, and visible workbook errors.</t>
        </is>
      </c>
    </row>
    <row r="3">
      <c r="A3" s="38" t="inlineStr">
        <is>
          <t>Area</t>
        </is>
      </c>
      <c r="B3" s="38" t="inlineStr">
        <is>
          <t>Check</t>
        </is>
      </c>
      <c r="C3" s="38" t="inlineStr">
        <is>
          <t>What the check verifies</t>
        </is>
      </c>
      <c r="D3" s="38" t="inlineStr">
        <is>
          <t>Result</t>
        </is>
      </c>
      <c r="E3" s="38" t="inlineStr">
        <is>
          <t>Notes</t>
        </is>
      </c>
    </row>
    <row r="4" ht="27.6" customHeight="1" s="63">
      <c r="A4" s="39" t="inlineStr">
        <is>
          <t>Workbook health</t>
        </is>
      </c>
      <c r="B4" s="39" t="inlineStr">
        <is>
          <t>No visible calculation errors in subsurface sheets</t>
        </is>
      </c>
      <c r="C4" s="39" t="inlineStr">
        <is>
          <t>Uses ISERROR across the live data, scenario, radargram, chart-data, and evidence sheets.</t>
        </is>
      </c>
      <c r="D4" s="40">
        <f>IF(SUMPRODUCT(--ISERROR(Subsurface_Live_Data!A2:AA242))+SUMPRODUCT(--ISERROR(Subsurface_Scenario_Data!A2:J242))+SUMPRODUCT(--ISERROR(Subsurface_Radargram_Data!A2:G242))+SUMPRODUCT(--ISERROR(Subsurface_Chart_Data!A3:H1495))+SUMPRODUCT(--ISERROR(Subsurface_Materials_Evidence!A1:J14))=0,"PASS","CHECK")</f>
        <v/>
      </c>
      <c r="E4" s="39" t="inlineStr">
        <is>
          <t>Weak-lens radargram gaps are now blanks, not visible error values.</t>
        </is>
      </c>
    </row>
    <row r="5">
      <c r="A5" s="39" t="inlineStr">
        <is>
          <t>Graph links</t>
        </is>
      </c>
      <c r="B5" s="39" t="inlineStr">
        <is>
          <t>All plotted chart-source cells are formulas</t>
        </is>
      </c>
      <c r="C5" s="39" t="inlineStr">
        <is>
          <t>Counts formula cells in every plotted block of Subsurface_Chart_Data.</t>
        </is>
      </c>
      <c r="D5" s="40">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
      </c>
      <c r="E5" s="39" t="inlineStr">
        <is>
          <t>Confirms chart sources are live formulas, not pasted values.</t>
        </is>
      </c>
    </row>
    <row r="6">
      <c r="A6" s="39" t="inlineStr">
        <is>
          <t>Graph links</t>
        </is>
      </c>
      <c r="B6" s="39" t="inlineStr">
        <is>
          <t>Main simulation output is formula-driven</t>
        </is>
      </c>
      <c r="C6" s="39" t="inlineStr">
        <is>
          <t>Counts formulas in Subsurface_Live_Data.</t>
        </is>
      </c>
      <c r="D6" s="40">
        <f>IF(SUMPRODUCT(--_xlfn.ISFORMULA(Subsurface_Live_Data!A2:AA242))&gt;=6200,"PASS","CHECK")</f>
        <v/>
      </c>
      <c r="E6" s="39" t="inlineStr">
        <is>
          <t>The model outputs are calculated inside Excel.</t>
        </is>
      </c>
    </row>
    <row r="7">
      <c r="A7" s="39" t="inlineStr">
        <is>
          <t>Layer logic</t>
        </is>
      </c>
      <c r="B7" s="39" t="inlineStr">
        <is>
          <t>Depth order is shallow ice &lt; lens &lt; ocean</t>
        </is>
      </c>
      <c r="C7" s="39" t="inlineStr">
        <is>
          <t>Checks every row for physically ordered depths below the surface.</t>
        </is>
      </c>
      <c r="D7" s="40">
        <f>IF(SUMPRODUCT(--(Subsurface_Live_Data!F2:F242&lt;Subsurface_Live_Data!I2:I242),--(Subsurface_Live_Data!I2:I242&lt;Subsurface_Live_Data!K2:K242))=ROWS(Subsurface_Live_Data!F2:F242),"PASS","CHECK")</f>
        <v/>
      </c>
      <c r="E7" s="39" t="inlineStr">
        <is>
          <t>Larger depth means deeper below the icy topography.</t>
        </is>
      </c>
    </row>
    <row r="8" ht="27.6" customHeight="1" s="63">
      <c r="A8" s="39" t="inlineStr">
        <is>
          <t>Layer logic</t>
        </is>
      </c>
      <c r="B8" s="39" t="inlineStr">
        <is>
          <t>Elevation order is surface &gt; shallow ice &gt; lens &gt; ocean</t>
        </is>
      </c>
      <c r="C8" s="39" t="inlineStr">
        <is>
          <t>Checks every row for correct plotted vertical order.</t>
        </is>
      </c>
      <c r="D8" s="40">
        <f>IF(SUMPRODUCT(--(Subsurface_Live_Data!B2:B242&gt;Subsurface_Live_Data!G2:G242),--(Subsurface_Live_Data!G2:G242&gt;Subsurface_Live_Data!J2:J242),--(Subsurface_Live_Data!J2:J242&gt;Subsurface_Live_Data!L2:L242))=ROWS(Subsurface_Live_Data!B2:B242),"PASS","CHECK")</f>
        <v/>
      </c>
      <c r="E8" s="39" t="inlineStr">
        <is>
          <t>Matches the icy-layer graph.</t>
        </is>
      </c>
    </row>
    <row r="9" ht="27.6" customHeight="1" s="63">
      <c r="A9" s="39" t="inlineStr">
        <is>
          <t>Layer formulas</t>
        </is>
      </c>
      <c r="B9" s="39" t="inlineStr">
        <is>
          <t>Layer elevations equal surface height minus depth</t>
        </is>
      </c>
      <c r="C9" s="39" t="inlineStr">
        <is>
          <t>Checks shallow, lens, and ocean-boundary elevation formulas.</t>
        </is>
      </c>
      <c r="D9" s="40">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
      </c>
      <c r="E9" s="39" t="inlineStr">
        <is>
          <t>Confirms the first graph's y-values are calculated correctly.</t>
        </is>
      </c>
    </row>
    <row r="10">
      <c r="A10" s="39" t="inlineStr">
        <is>
          <t>Radar timing</t>
        </is>
      </c>
      <c r="B10" s="39" t="inlineStr">
        <is>
          <t>Deeper reflectors return later</t>
        </is>
      </c>
      <c r="C10" s="39" t="inlineStr">
        <is>
          <t>Checks shallow delay &lt; lens delay &lt; ocean-boundary delay.</t>
        </is>
      </c>
      <c r="D10" s="40">
        <f>IF(SUMPRODUCT(--(Subsurface_Live_Data!M2:M242&lt;Subsurface_Live_Data!N2:N242),--(Subsurface_Live_Data!N2:N242&lt;Subsurface_Live_Data!O2:O242))=ROWS(Subsurface_Live_Data!M2:M242),"PASS","CHECK")</f>
        <v/>
      </c>
      <c r="E10" s="39" t="inlineStr">
        <is>
          <t>Matches the radargram graph.</t>
        </is>
      </c>
    </row>
    <row r="11">
      <c r="A11" s="39" t="inlineStr">
        <is>
          <t>Radar timing</t>
        </is>
      </c>
      <c r="B11" s="39" t="inlineStr">
        <is>
          <t>Delay formula equals 2*n*depth/c*1e6</t>
        </is>
      </c>
      <c r="C11" s="39" t="inlineStr">
        <is>
          <t>Checks shallow, lens, and ocean-boundary radar delays.</t>
        </is>
      </c>
      <c r="D11" s="40">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
      </c>
      <c r="E11" s="39" t="inlineStr">
        <is>
          <t>Confirms radar timing is calculated in Excel.</t>
        </is>
      </c>
    </row>
    <row r="12" ht="27.6" customHeight="1" s="63">
      <c r="A12" s="39" t="inlineStr">
        <is>
          <t>Echo strength</t>
        </is>
      </c>
      <c r="B12" s="39" t="inlineStr">
        <is>
          <t>Echo formulas match attenuation and roughness assumptions</t>
        </is>
      </c>
      <c r="C12" s="39" t="inlineStr">
        <is>
          <t>Checks shallow echo, lens echo, and ocean-boundary echo.</t>
        </is>
      </c>
      <c r="D12" s="40">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
      </c>
      <c r="E12" s="39" t="inlineStr">
        <is>
          <t>Confirms echo strength is calculated in Excel.</t>
        </is>
      </c>
    </row>
    <row r="13" ht="27.6" customHeight="1" s="63">
      <c r="A13" s="39" t="inlineStr">
        <is>
          <t>Detectability</t>
        </is>
      </c>
      <c r="B13" s="39" t="inlineStr">
        <is>
          <t>Margins equal echo strength minus detection threshold</t>
        </is>
      </c>
      <c r="C13" s="39" t="inlineStr">
        <is>
          <t>Checks lens margin, ocean margin, and zero reference.</t>
        </is>
      </c>
      <c r="D13" s="40">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
      </c>
      <c r="E13" s="39" t="inlineStr">
        <is>
          <t>Checks the detectability-margin graph.</t>
        </is>
      </c>
    </row>
    <row r="14">
      <c r="A14" s="39" t="inlineStr">
        <is>
          <t>Scenario logic</t>
        </is>
      </c>
      <c r="B14" s="39" t="inlineStr">
        <is>
          <t>Thin &lt; medium &lt; thick shell scenarios</t>
        </is>
      </c>
      <c r="C14" s="39" t="inlineStr">
        <is>
          <t>Checks scenario depth ordering across every row.</t>
        </is>
      </c>
      <c r="D14" s="40">
        <f>IF(SUMPRODUCT(--(Subsurface_Scenario_Data!E2:E242&lt;Subsurface_Scenario_Data!F2:F242),--(Subsurface_Scenario_Data!F2:F242&lt;Subsurface_Scenario_Data!G2:G242))=ROWS(Subsurface_Scenario_Data!E2:E242),"PASS","CHECK")</f>
        <v/>
      </c>
      <c r="E14" s="39" t="inlineStr">
        <is>
          <t>Checks the scenario comparison chart.</t>
        </is>
      </c>
    </row>
    <row r="15">
      <c r="A15" s="39" t="inlineStr">
        <is>
          <t>Uncertainty logic</t>
        </is>
      </c>
      <c r="B15" s="39" t="inlineStr">
        <is>
          <t>Lower &lt;= mean &lt;= upper boundary band</t>
        </is>
      </c>
      <c r="C15" s="39" t="inlineStr">
        <is>
          <t>Checks the uncertainty range around the mean boundary.</t>
        </is>
      </c>
      <c r="D15" s="40">
        <f>IF(SUMPRODUCT(--(Subsurface_Scenario_Data!C2:C242&lt;=Subsurface_Scenario_Data!B2:B242),--(Subsurface_Scenario_Data!B2:B242&lt;=Subsurface_Scenario_Data!D2:D242))=ROWS(Subsurface_Scenario_Data!B2:B242),"PASS","CHECK")</f>
        <v/>
      </c>
      <c r="E15" s="39" t="inlineStr">
        <is>
          <t>Checks the uncertainty-band graph.</t>
        </is>
      </c>
    </row>
    <row r="16" ht="27.6" customHeight="1" s="63">
      <c r="A16" s="39" t="inlineStr">
        <is>
          <t>Radargram logic</t>
        </is>
      </c>
      <c r="B16" s="39" t="inlineStr">
        <is>
          <t>Weak lens returns are skipped as blanks</t>
        </is>
      </c>
      <c r="C16" s="39" t="inlineStr">
        <is>
          <t>Counts blank lens-return cells and compares them with weak-lens flags.</t>
        </is>
      </c>
      <c r="D16" s="40">
        <f>IF(SUMPRODUCT(--(Subsurface_Radargram_Data!E2:E242=""))=COUNTIF(Subsurface_Live_Data!U2:U242,"Weak/no lens"),"PASS","CHECK")</f>
        <v/>
      </c>
      <c r="E16" s="39" t="inlineStr">
        <is>
          <t>Blank cells prevent false weak-lens returns without showing spreadsheet errors.</t>
        </is>
      </c>
    </row>
    <row r="17" ht="27.6" customHeight="1" s="63">
      <c r="A17" s="39" t="inlineStr">
        <is>
          <t>Evidence logic</t>
        </is>
      </c>
      <c r="B17" s="39" t="inlineStr">
        <is>
          <t>Evidence scores stay between 0 and 100 percent</t>
        </is>
      </c>
      <c r="C17" s="39" t="inlineStr">
        <is>
          <t>Checks evidence-score inputs used by the evidence graph.</t>
        </is>
      </c>
      <c r="D17" s="40">
        <f>IF(AND(MIN(Subsurface_Materials_Evidence!B10:B13)&gt;=0,MAX(Subsurface_Materials_Evidence!B10:B13)&lt;=100),"PASS","CHECK")</f>
        <v/>
      </c>
      <c r="E17" s="39" t="inlineStr">
        <is>
          <t>Checks the cross-instrument evidence graph.</t>
        </is>
      </c>
    </row>
  </sheetData>
  <mergeCells count="2">
    <mergeCell ref="A2:E2"/>
    <mergeCell ref="A1:E1"/>
  </mergeCells>
  <conditionalFormatting sqref="D4:D17">
    <cfRule type="cellIs" priority="1" operator="equal" dxfId="1" stopIfTrue="1">
      <formula>"PASS"</formula>
    </cfRule>
    <cfRule type="cellIs" priority="2" operator="equal" dxfId="0" stopIfTrue="1">
      <formula>"CHECK"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2026-06-11T18:34:07Z</dcterms:modified>
  <cp:lastModifiedBy>Tyler Lee</cp:lastModifiedBy>
</cp:coreProperties>
</file>