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7E0EFEA0" ContentType="image/png"/>
  <Default Extension="EED8E560"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27795" windowHeight="1234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G5" i="1" l="1"/>
  <c r="G4" i="1"/>
  <c r="G6" i="1" l="1"/>
  <c r="G7" i="1" s="1"/>
  <c r="G14" i="1" s="1"/>
  <c r="G8" i="1" s="1"/>
  <c r="G18" i="1" l="1"/>
  <c r="G28" i="1" s="1"/>
</calcChain>
</file>

<file path=xl/sharedStrings.xml><?xml version="1.0" encoding="utf-8"?>
<sst xmlns="http://schemas.openxmlformats.org/spreadsheetml/2006/main" count="88" uniqueCount="73">
  <si>
    <t>Clock</t>
  </si>
  <si>
    <t>PLL_CLK</t>
  </si>
  <si>
    <t>R</t>
  </si>
  <si>
    <t>J</t>
  </si>
  <si>
    <t>P</t>
  </si>
  <si>
    <t>Reg No.</t>
  </si>
  <si>
    <t>Reg Page</t>
  </si>
  <si>
    <t>0x91</t>
  </si>
  <si>
    <t>Value</t>
  </si>
  <si>
    <t>Reg Setting</t>
  </si>
  <si>
    <t>D (LSB)</t>
  </si>
  <si>
    <t>D (MSB)</t>
  </si>
  <si>
    <t>0x08</t>
  </si>
  <si>
    <t>0</t>
  </si>
  <si>
    <t>PLL_D &gt;&gt; 8</t>
  </si>
  <si>
    <t>Notes</t>
  </si>
  <si>
    <t>Freq (Hz)</t>
  </si>
  <si>
    <t>PLL_D &amp;0xFF</t>
  </si>
  <si>
    <t>CODEC_CLK_IN</t>
  </si>
  <si>
    <t>‭b1 001 0001‬</t>
  </si>
  <si>
    <t>ADC_MOD_CLK</t>
  </si>
  <si>
    <t>NADC</t>
  </si>
  <si>
    <t>MADC</t>
  </si>
  <si>
    <t>0x03</t>
  </si>
  <si>
    <t>D7 = 1: NADC divider enabled</t>
  </si>
  <si>
    <t>D7 = 1: MADC divider enabled</t>
  </si>
  <si>
    <t>AOSR</t>
  </si>
  <si>
    <t>4</t>
  </si>
  <si>
    <t>5</t>
  </si>
  <si>
    <t>6</t>
  </si>
  <si>
    <t>7</t>
  </si>
  <si>
    <t>8</t>
  </si>
  <si>
    <t>18</t>
  </si>
  <si>
    <t>19</t>
  </si>
  <si>
    <t>20</t>
  </si>
  <si>
    <t>0x40</t>
  </si>
  <si>
    <t>b‭0100 0000‬</t>
  </si>
  <si>
    <t>61</t>
  </si>
  <si>
    <t>0x01</t>
  </si>
  <si>
    <t>b0000 0001</t>
  </si>
  <si>
    <t>PRB_R1</t>
  </si>
  <si>
    <t>AOSR must be 128 or 64</t>
  </si>
  <si>
    <t>ADC Signal 
Processing</t>
  </si>
  <si>
    <t>0x02</t>
  </si>
  <si>
    <t>b0000 0010</t>
  </si>
  <si>
    <t>Dig Mic Clk</t>
  </si>
  <si>
    <t>Dig Mic Data</t>
  </si>
  <si>
    <t>b000 0111 0</t>
  </si>
  <si>
    <t>MISO is clock output for Digital Microphone</t>
  </si>
  <si>
    <t>0x0E</t>
  </si>
  <si>
    <t>SCLK pin is enabled for SPI clock in SPI Interface mode or when in I2C Interface enabled for Secondary Data Input or Secondary Bit Clock Input or Secondary Word Clock or Secondary ADC Word Clock or Digital Microphone Input</t>
  </si>
  <si>
    <t>D7 = 1: PLL enabled</t>
  </si>
  <si>
    <t>MCLK</t>
  </si>
  <si>
    <t>b0000 00 11</t>
  </si>
  <si>
    <t>CODEC CLK IN =  PLL_CLK
PLL CLK IN is MCLK</t>
  </si>
  <si>
    <t>0x88</t>
  </si>
  <si>
    <t>b1000 1000</t>
  </si>
  <si>
    <t>0x82</t>
  </si>
  <si>
    <t>b1000 0010</t>
  </si>
  <si>
    <t>Sampling Rate</t>
  </si>
  <si>
    <t>F_CPU</t>
  </si>
  <si>
    <t>Teensy CPU clock speed</t>
  </si>
  <si>
    <t>Sampling Rate
(set by user)</t>
  </si>
  <si>
    <t>mult</t>
  </si>
  <si>
    <t>div</t>
  </si>
  <si>
    <t>PLL_CLKIN 
Multiplexer</t>
  </si>
  <si>
    <t xml:space="preserve"> From Teensy lookup table (output_i2s_f32.cpp), based on sample rate</t>
  </si>
  <si>
    <t>Sample Rate</t>
  </si>
  <si>
    <t>Mult</t>
  </si>
  <si>
    <t>Div</t>
  </si>
  <si>
    <t>F_CPU = 180MHz</t>
  </si>
  <si>
    <t>NOTE: Must be below 3.3MHz</t>
  </si>
  <si>
    <t>LOOKUP TABLE FOR MCLK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</si>
</sst>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7" formatCode="_(* #,##0_);_(* \(#,##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37">
    <xf numFmtId="0" fontId="0" fillId="0" borderId="0" xfId="0"/>
    <xf numFmtId="0" fontId="2" fillId="0" borderId="0" xfId="0" applyFont="1" applyAlignment="1">
      <alignment horizontal="center"/>
    </xf>
    <xf numFmtId="0" fontId="0" fillId="0" borderId="0" xfId="0" applyFont="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right"/>
    </xf>
    <xf numFmtId="49" fontId="0" fillId="0" borderId="0" xfId="0" applyNumberFormat="1" applyAlignment="1">
      <alignment horizontal="right"/>
    </xf>
    <xf numFmtId="49" fontId="0" fillId="0" borderId="0" xfId="0" applyNumberFormat="1" applyFont="1" applyAlignment="1">
      <alignment horizontal="right"/>
    </xf>
    <xf numFmtId="49" fontId="0" fillId="0" borderId="0" xfId="0" applyNumberFormat="1" applyFont="1" applyAlignment="1">
      <alignment horizontal="left"/>
    </xf>
    <xf numFmtId="0" fontId="0" fillId="0" borderId="0" xfId="0" applyFont="1" applyAlignment="1">
      <alignment horizontal="left" vertical="center" wrapText="1"/>
    </xf>
    <xf numFmtId="11" fontId="0" fillId="0" borderId="0" xfId="0" applyNumberFormat="1" applyFont="1" applyAlignment="1">
      <alignment horizontal="center"/>
    </xf>
    <xf numFmtId="167" fontId="0" fillId="0" borderId="0" xfId="1" applyNumberFormat="1" applyFont="1" applyAlignment="1">
      <alignment horizontal="center"/>
    </xf>
    <xf numFmtId="0" fontId="0" fillId="0" borderId="0" xfId="0" applyAlignment="1">
      <alignment horizontal="left" vertical="center" wrapText="1"/>
    </xf>
    <xf numFmtId="49" fontId="0" fillId="2" borderId="0" xfId="0" applyNumberFormat="1" applyFill="1" applyAlignment="1">
      <alignment horizontal="right"/>
    </xf>
    <xf numFmtId="0" fontId="0" fillId="2" borderId="0" xfId="0" applyFill="1"/>
    <xf numFmtId="167" fontId="0" fillId="2" borderId="0" xfId="1" applyNumberFormat="1" applyFont="1" applyFill="1"/>
    <xf numFmtId="49" fontId="0" fillId="0" borderId="0" xfId="0" applyNumberFormat="1" applyFont="1" applyAlignment="1">
      <alignment horizontal="left" wrapText="1"/>
    </xf>
    <xf numFmtId="167" fontId="1" fillId="0" borderId="0" xfId="1" applyNumberFormat="1" applyFont="1" applyAlignment="1">
      <alignment horizontal="center"/>
    </xf>
    <xf numFmtId="167" fontId="0" fillId="0" borderId="0" xfId="0" applyNumberFormat="1" applyFont="1" applyAlignment="1">
      <alignment horizontal="center"/>
    </xf>
    <xf numFmtId="0" fontId="2" fillId="0" borderId="0" xfId="0" applyFont="1" applyAlignment="1">
      <alignment horizontal="left"/>
    </xf>
    <xf numFmtId="0" fontId="0" fillId="0" borderId="0" xfId="0" applyAlignment="1">
      <alignment horizontal="left"/>
    </xf>
    <xf numFmtId="0" fontId="0" fillId="2" borderId="0" xfId="0" applyFill="1" applyAlignment="1">
      <alignment horizontal="left"/>
    </xf>
    <xf numFmtId="49" fontId="0" fillId="0" borderId="0" xfId="0" applyNumberFormat="1" applyAlignment="1">
      <alignment horizontal="left"/>
    </xf>
    <xf numFmtId="0" fontId="0" fillId="0" borderId="0" xfId="0" applyFont="1" applyAlignment="1">
      <alignment horizontal="left"/>
    </xf>
    <xf numFmtId="167" fontId="0" fillId="0" borderId="0" xfId="0" applyNumberFormat="1" applyAlignment="1">
      <alignment horizontal="left" indent="1"/>
    </xf>
    <xf numFmtId="43" fontId="0" fillId="0" borderId="0" xfId="0" applyNumberFormat="1" applyFont="1" applyAlignment="1">
      <alignment horizontal="center"/>
    </xf>
    <xf numFmtId="0" fontId="0" fillId="0" borderId="0" xfId="0" applyFont="1" applyAlignment="1">
      <alignment horizontal="left" vertical="center" wrapText="1" indent="2"/>
    </xf>
    <xf numFmtId="0" fontId="0" fillId="2" borderId="0" xfId="0" applyFill="1" applyAlignment="1">
      <alignment horizontal="left" vertical="center" indent="2"/>
    </xf>
    <xf numFmtId="167" fontId="0" fillId="2" borderId="0" xfId="0" applyNumberFormat="1" applyFill="1"/>
    <xf numFmtId="0" fontId="2" fillId="0" borderId="1" xfId="0" applyFont="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ED8E560"/><Relationship Id="rId2" Type="http://schemas.openxmlformats.org/officeDocument/2006/relationships/image" Target="../media/image2.7E0EFEA0"/><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200025</xdr:colOff>
      <xdr:row>25</xdr:row>
      <xdr:rowOff>104775</xdr:rowOff>
    </xdr:from>
    <xdr:to>
      <xdr:col>20</xdr:col>
      <xdr:colOff>484977</xdr:colOff>
      <xdr:row>45</xdr:row>
      <xdr:rowOff>170965</xdr:rowOff>
    </xdr:to>
    <xdr:pic>
      <xdr:nvPicPr>
        <xdr:cNvPr id="2" name="Picture 1"/>
        <xdr:cNvPicPr>
          <a:picLocks noChangeAspect="1"/>
        </xdr:cNvPicPr>
      </xdr:nvPicPr>
      <xdr:blipFill>
        <a:blip xmlns:r="http://schemas.openxmlformats.org/officeDocument/2006/relationships" r:embed="rId1"/>
        <a:stretch>
          <a:fillRect/>
        </a:stretch>
      </xdr:blipFill>
      <xdr:spPr>
        <a:xfrm>
          <a:off x="8667750" y="4676775"/>
          <a:ext cx="6380952" cy="3876190"/>
        </a:xfrm>
        <a:prstGeom prst="rect">
          <a:avLst/>
        </a:prstGeom>
      </xdr:spPr>
    </xdr:pic>
    <xdr:clientData/>
  </xdr:twoCellAnchor>
  <xdr:twoCellAnchor editAs="oneCell">
    <xdr:from>
      <xdr:col>9</xdr:col>
      <xdr:colOff>533400</xdr:colOff>
      <xdr:row>14</xdr:row>
      <xdr:rowOff>161925</xdr:rowOff>
    </xdr:from>
    <xdr:to>
      <xdr:col>14</xdr:col>
      <xdr:colOff>552450</xdr:colOff>
      <xdr:row>17</xdr:row>
      <xdr:rowOff>76200</xdr:rowOff>
    </xdr:to>
    <xdr:pic>
      <xdr:nvPicPr>
        <xdr:cNvPr id="3" name="Picture 2"/>
        <xdr:cNvPicPr/>
      </xdr:nvPicPr>
      <xdr:blipFill>
        <a:blip xmlns:r="http://schemas.openxmlformats.org/officeDocument/2006/relationships" r:embed="rId2">
          <a:extLst>
            <a:ext uri="{28A0092B-C50C-407E-A947-70E740481C1C}">
              <a14:useLocalDpi xmlns:a14="http://schemas.microsoft.com/office/drawing/2010/main" val="0"/>
            </a:ext>
          </a:extLst>
        </a:blip>
        <a:srcRect l="2005" t="35173" r="60475" b="45517"/>
        <a:stretch>
          <a:fillRect/>
        </a:stretch>
      </xdr:blipFill>
      <xdr:spPr bwMode="auto">
        <a:xfrm>
          <a:off x="8391525" y="2447925"/>
          <a:ext cx="3067050" cy="485775"/>
        </a:xfrm>
        <a:prstGeom prst="rect">
          <a:avLst/>
        </a:prstGeom>
        <a:noFill/>
        <a:ln>
          <a:noFill/>
        </a:ln>
      </xdr:spPr>
    </xdr:pic>
    <xdr:clientData/>
  </xdr:twoCellAnchor>
  <xdr:twoCellAnchor editAs="oneCell">
    <xdr:from>
      <xdr:col>9</xdr:col>
      <xdr:colOff>514350</xdr:colOff>
      <xdr:row>11</xdr:row>
      <xdr:rowOff>85725</xdr:rowOff>
    </xdr:from>
    <xdr:to>
      <xdr:col>14</xdr:col>
      <xdr:colOff>476250</xdr:colOff>
      <xdr:row>14</xdr:row>
      <xdr:rowOff>95250</xdr:rowOff>
    </xdr:to>
    <xdr:pic>
      <xdr:nvPicPr>
        <xdr:cNvPr id="4" name="Picture 3"/>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1398" t="7143" r="20645" b="56548"/>
        <a:stretch/>
      </xdr:blipFill>
      <xdr:spPr bwMode="auto">
        <a:xfrm>
          <a:off x="8372475" y="1800225"/>
          <a:ext cx="3009900" cy="581025"/>
        </a:xfrm>
        <a:prstGeom prst="rect">
          <a:avLst/>
        </a:prstGeom>
        <a:noFill/>
        <a:ln>
          <a:noFill/>
        </a:ln>
      </xdr:spPr>
    </xdr:pic>
    <xdr:clientData/>
  </xdr:twoCellAnchor>
  <xdr:twoCellAnchor editAs="oneCell">
    <xdr:from>
      <xdr:col>9</xdr:col>
      <xdr:colOff>28575</xdr:colOff>
      <xdr:row>3</xdr:row>
      <xdr:rowOff>19050</xdr:rowOff>
    </xdr:from>
    <xdr:to>
      <xdr:col>34</xdr:col>
      <xdr:colOff>407622</xdr:colOff>
      <xdr:row>4</xdr:row>
      <xdr:rowOff>152355</xdr:rowOff>
    </xdr:to>
    <xdr:pic>
      <xdr:nvPicPr>
        <xdr:cNvPr id="5" name="Picture 4"/>
        <xdr:cNvPicPr>
          <a:picLocks noChangeAspect="1"/>
        </xdr:cNvPicPr>
      </xdr:nvPicPr>
      <xdr:blipFill rotWithShape="1">
        <a:blip xmlns:r="http://schemas.openxmlformats.org/officeDocument/2006/relationships" r:embed="rId4"/>
        <a:srcRect t="10527"/>
        <a:stretch/>
      </xdr:blipFill>
      <xdr:spPr>
        <a:xfrm>
          <a:off x="9382125" y="781050"/>
          <a:ext cx="15619047" cy="3238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abSelected="1" zoomScaleNormal="100" workbookViewId="0">
      <selection activeCell="G30" sqref="G30"/>
    </sheetView>
  </sheetViews>
  <sheetFormatPr defaultRowHeight="15" x14ac:dyDescent="0.25"/>
  <cols>
    <col min="1" max="1" width="15.5703125" style="4" customWidth="1"/>
    <col min="4" max="5" width="11" bestFit="1" customWidth="1"/>
    <col min="6" max="6" width="18" bestFit="1" customWidth="1"/>
    <col min="7" max="7" width="17.7109375" customWidth="1"/>
    <col min="8" max="8" width="39.5703125" style="22" customWidth="1"/>
  </cols>
  <sheetData>
    <row r="1" spans="1:8" x14ac:dyDescent="0.25">
      <c r="A1" s="3" t="s">
        <v>0</v>
      </c>
      <c r="B1" s="1" t="s">
        <v>6</v>
      </c>
      <c r="C1" s="1" t="s">
        <v>5</v>
      </c>
      <c r="D1" s="1" t="s">
        <v>9</v>
      </c>
      <c r="E1" s="1" t="s">
        <v>9</v>
      </c>
      <c r="F1" s="1" t="s">
        <v>8</v>
      </c>
      <c r="G1" s="1" t="s">
        <v>16</v>
      </c>
      <c r="H1" s="21" t="s">
        <v>15</v>
      </c>
    </row>
    <row r="2" spans="1:8" x14ac:dyDescent="0.25">
      <c r="A2" s="5" t="s">
        <v>60</v>
      </c>
      <c r="B2" s="1"/>
      <c r="C2" s="1"/>
      <c r="D2" s="1"/>
      <c r="E2" s="1"/>
      <c r="F2" s="1"/>
      <c r="G2" s="13">
        <v>180000000</v>
      </c>
      <c r="H2" s="25" t="s">
        <v>61</v>
      </c>
    </row>
    <row r="3" spans="1:8" ht="30" x14ac:dyDescent="0.25">
      <c r="A3" s="11" t="s">
        <v>62</v>
      </c>
      <c r="B3" s="1"/>
      <c r="C3" s="1"/>
      <c r="D3" s="1"/>
      <c r="E3" s="1"/>
      <c r="F3" s="1"/>
      <c r="G3" s="13">
        <v>48000</v>
      </c>
      <c r="H3" s="25"/>
    </row>
    <row r="4" spans="1:8" x14ac:dyDescent="0.25">
      <c r="A4" s="28" t="s">
        <v>63</v>
      </c>
      <c r="B4" s="1"/>
      <c r="C4" s="1"/>
      <c r="D4" s="1"/>
      <c r="E4" s="1"/>
      <c r="F4" s="1"/>
      <c r="G4" s="13">
        <f>LOOKUP(G3,A34:A40,B34:B40)</f>
        <v>128</v>
      </c>
      <c r="H4" s="25" t="s">
        <v>66</v>
      </c>
    </row>
    <row r="5" spans="1:8" x14ac:dyDescent="0.25">
      <c r="A5" s="28" t="s">
        <v>64</v>
      </c>
      <c r="B5" s="1"/>
      <c r="C5" s="1"/>
      <c r="D5" s="1"/>
      <c r="E5" s="1"/>
      <c r="F5" s="1"/>
      <c r="G5" s="13">
        <f>LOOKUP(G3,A34:A40,C34:C40)</f>
        <v>1875</v>
      </c>
      <c r="H5" s="25"/>
    </row>
    <row r="6" spans="1:8" x14ac:dyDescent="0.25">
      <c r="A6" s="5" t="s">
        <v>52</v>
      </c>
      <c r="B6" s="2"/>
      <c r="C6" s="2"/>
      <c r="D6" s="2"/>
      <c r="E6" s="2"/>
      <c r="F6" s="27"/>
      <c r="G6" s="19">
        <f>G2*G4/G5</f>
        <v>12288000</v>
      </c>
      <c r="H6" s="25"/>
    </row>
    <row r="7" spans="1:8" ht="30" x14ac:dyDescent="0.25">
      <c r="A7" s="11" t="s">
        <v>65</v>
      </c>
      <c r="B7" s="9" t="s">
        <v>13</v>
      </c>
      <c r="C7" s="9" t="s">
        <v>27</v>
      </c>
      <c r="D7" s="9" t="s">
        <v>23</v>
      </c>
      <c r="E7" s="2" t="s">
        <v>53</v>
      </c>
      <c r="F7" s="2"/>
      <c r="G7" s="20">
        <f>G6</f>
        <v>12288000</v>
      </c>
      <c r="H7" s="18" t="s">
        <v>54</v>
      </c>
    </row>
    <row r="8" spans="1:8" x14ac:dyDescent="0.25">
      <c r="A8" s="11" t="s">
        <v>18</v>
      </c>
      <c r="B8" s="9"/>
      <c r="C8" s="9"/>
      <c r="D8" s="9"/>
      <c r="E8" s="9"/>
      <c r="F8" s="12"/>
      <c r="G8" s="13">
        <f>G14</f>
        <v>98304000</v>
      </c>
      <c r="H8" s="10"/>
    </row>
    <row r="9" spans="1:8" x14ac:dyDescent="0.25">
      <c r="A9" s="6" t="s">
        <v>4</v>
      </c>
      <c r="B9" s="8" t="s">
        <v>13</v>
      </c>
      <c r="C9" s="8" t="s">
        <v>28</v>
      </c>
      <c r="D9" s="8" t="s">
        <v>7</v>
      </c>
      <c r="E9" t="s">
        <v>19</v>
      </c>
      <c r="F9">
        <v>1</v>
      </c>
      <c r="H9" s="10" t="s">
        <v>51</v>
      </c>
    </row>
    <row r="10" spans="1:8" x14ac:dyDescent="0.25">
      <c r="A10" s="6" t="s">
        <v>2</v>
      </c>
      <c r="B10" s="8" t="s">
        <v>13</v>
      </c>
      <c r="C10" s="8" t="s">
        <v>28</v>
      </c>
      <c r="D10" s="8" t="s">
        <v>7</v>
      </c>
      <c r="E10" t="s">
        <v>19</v>
      </c>
      <c r="F10">
        <v>1</v>
      </c>
    </row>
    <row r="11" spans="1:8" x14ac:dyDescent="0.25">
      <c r="A11" s="6" t="s">
        <v>3</v>
      </c>
      <c r="B11" s="8" t="s">
        <v>13</v>
      </c>
      <c r="C11" s="8" t="s">
        <v>29</v>
      </c>
      <c r="D11" s="8" t="s">
        <v>12</v>
      </c>
      <c r="E11" s="8"/>
      <c r="F11" s="8" t="s">
        <v>31</v>
      </c>
    </row>
    <row r="12" spans="1:8" x14ac:dyDescent="0.25">
      <c r="A12" s="6" t="s">
        <v>11</v>
      </c>
      <c r="B12" s="8" t="s">
        <v>13</v>
      </c>
      <c r="C12" s="8" t="s">
        <v>30</v>
      </c>
      <c r="D12" s="8"/>
      <c r="E12" s="8">
        <v>0</v>
      </c>
      <c r="F12">
        <v>0</v>
      </c>
      <c r="H12" s="22" t="s">
        <v>14</v>
      </c>
    </row>
    <row r="13" spans="1:8" x14ac:dyDescent="0.25">
      <c r="A13" s="6" t="s">
        <v>10</v>
      </c>
      <c r="B13" s="8" t="s">
        <v>13</v>
      </c>
      <c r="C13" s="8" t="s">
        <v>31</v>
      </c>
      <c r="D13" s="8"/>
      <c r="E13" s="8" t="s">
        <v>13</v>
      </c>
      <c r="H13" s="22" t="s">
        <v>17</v>
      </c>
    </row>
    <row r="14" spans="1:8" s="16" customFormat="1" x14ac:dyDescent="0.25">
      <c r="A14" s="29" t="s">
        <v>1</v>
      </c>
      <c r="B14" s="15"/>
      <c r="C14" s="15"/>
      <c r="D14" s="15"/>
      <c r="E14" s="15"/>
      <c r="G14" s="17">
        <f xml:space="preserve"> G7*F10*(F11+F12/10)/F9</f>
        <v>98304000</v>
      </c>
      <c r="H14" s="23"/>
    </row>
    <row r="15" spans="1:8" x14ac:dyDescent="0.25">
      <c r="A15" s="6"/>
      <c r="B15" s="8"/>
      <c r="C15" s="8"/>
      <c r="D15" s="8"/>
      <c r="E15" s="8"/>
    </row>
    <row r="16" spans="1:8" x14ac:dyDescent="0.25">
      <c r="A16" s="6" t="s">
        <v>21</v>
      </c>
      <c r="B16" s="8" t="s">
        <v>13</v>
      </c>
      <c r="C16" s="8" t="s">
        <v>32</v>
      </c>
      <c r="D16" s="8" t="s">
        <v>57</v>
      </c>
      <c r="E16" s="8" t="s">
        <v>58</v>
      </c>
      <c r="F16">
        <v>4</v>
      </c>
      <c r="H16" s="24" t="s">
        <v>24</v>
      </c>
    </row>
    <row r="17" spans="1:8" x14ac:dyDescent="0.25">
      <c r="A17" s="6" t="s">
        <v>22</v>
      </c>
      <c r="B17" s="8" t="s">
        <v>13</v>
      </c>
      <c r="C17" s="8" t="s">
        <v>33</v>
      </c>
      <c r="D17" s="8" t="s">
        <v>55</v>
      </c>
      <c r="E17" s="8" t="s">
        <v>56</v>
      </c>
      <c r="F17">
        <v>8</v>
      </c>
      <c r="H17" s="24" t="s">
        <v>25</v>
      </c>
    </row>
    <row r="18" spans="1:8" s="16" customFormat="1" x14ac:dyDescent="0.25">
      <c r="A18" s="29" t="s">
        <v>20</v>
      </c>
      <c r="B18" s="15"/>
      <c r="C18" s="15"/>
      <c r="D18" s="15"/>
      <c r="E18" s="15"/>
      <c r="G18" s="30">
        <f>G8/(F16*F17)</f>
        <v>3072000</v>
      </c>
      <c r="H18" s="23" t="s">
        <v>71</v>
      </c>
    </row>
    <row r="19" spans="1:8" x14ac:dyDescent="0.25">
      <c r="A19" s="6"/>
      <c r="B19" s="8"/>
      <c r="C19" s="8"/>
      <c r="D19" s="8"/>
      <c r="E19" s="8"/>
    </row>
    <row r="20" spans="1:8" s="16" customFormat="1" x14ac:dyDescent="0.25">
      <c r="A20" s="29" t="s">
        <v>26</v>
      </c>
      <c r="B20" s="15" t="s">
        <v>13</v>
      </c>
      <c r="C20" s="15" t="s">
        <v>34</v>
      </c>
      <c r="D20" s="15" t="s">
        <v>35</v>
      </c>
      <c r="E20" s="15" t="s">
        <v>36</v>
      </c>
      <c r="F20" s="16">
        <v>64</v>
      </c>
      <c r="H20" s="23"/>
    </row>
    <row r="21" spans="1:8" x14ac:dyDescent="0.25">
      <c r="A21" s="6"/>
      <c r="B21" s="8"/>
      <c r="C21" s="8"/>
      <c r="D21" s="8"/>
      <c r="E21" s="8"/>
    </row>
    <row r="22" spans="1:8" ht="30" x14ac:dyDescent="0.25">
      <c r="A22" s="14" t="s">
        <v>42</v>
      </c>
      <c r="B22" s="8" t="s">
        <v>13</v>
      </c>
      <c r="C22" s="8" t="s">
        <v>37</v>
      </c>
      <c r="D22" s="8" t="s">
        <v>38</v>
      </c>
      <c r="E22" s="8" t="s">
        <v>39</v>
      </c>
      <c r="F22" s="8" t="s">
        <v>40</v>
      </c>
      <c r="H22" s="24" t="s">
        <v>41</v>
      </c>
    </row>
    <row r="23" spans="1:8" x14ac:dyDescent="0.25">
      <c r="A23" s="6"/>
      <c r="B23" s="8"/>
      <c r="C23" s="8"/>
      <c r="D23" s="8"/>
      <c r="E23" s="8"/>
    </row>
    <row r="24" spans="1:8" x14ac:dyDescent="0.25">
      <c r="A24" s="6" t="s">
        <v>45</v>
      </c>
      <c r="B24">
        <v>0</v>
      </c>
      <c r="C24">
        <v>55</v>
      </c>
      <c r="D24" s="7" t="s">
        <v>49</v>
      </c>
      <c r="E24" s="8" t="s">
        <v>47</v>
      </c>
      <c r="H24" s="22" t="s">
        <v>48</v>
      </c>
    </row>
    <row r="25" spans="1:8" x14ac:dyDescent="0.25">
      <c r="A25" s="6" t="s">
        <v>46</v>
      </c>
      <c r="B25">
        <v>0</v>
      </c>
      <c r="C25">
        <v>56</v>
      </c>
      <c r="D25" s="7" t="s">
        <v>43</v>
      </c>
      <c r="E25" t="s">
        <v>44</v>
      </c>
      <c r="H25" s="22" t="s">
        <v>50</v>
      </c>
    </row>
    <row r="26" spans="1:8" x14ac:dyDescent="0.25">
      <c r="A26" s="6"/>
    </row>
    <row r="27" spans="1:8" x14ac:dyDescent="0.25">
      <c r="A27" s="6"/>
    </row>
    <row r="28" spans="1:8" x14ac:dyDescent="0.25">
      <c r="A28" s="6" t="s">
        <v>59</v>
      </c>
      <c r="G28" s="26">
        <f>G18/F20</f>
        <v>48000</v>
      </c>
    </row>
    <row r="29" spans="1:8" x14ac:dyDescent="0.25">
      <c r="A29" s="6"/>
    </row>
    <row r="30" spans="1:8" x14ac:dyDescent="0.25">
      <c r="A30" s="6"/>
    </row>
    <row r="31" spans="1:8" x14ac:dyDescent="0.25">
      <c r="A31" s="6" t="s">
        <v>72</v>
      </c>
    </row>
    <row r="32" spans="1:8" x14ac:dyDescent="0.25">
      <c r="A32" s="6"/>
      <c r="B32" s="34" t="s">
        <v>70</v>
      </c>
      <c r="C32" s="35"/>
    </row>
    <row r="33" spans="1:3" x14ac:dyDescent="0.25">
      <c r="A33" s="31" t="s">
        <v>67</v>
      </c>
      <c r="B33" s="36" t="s">
        <v>68</v>
      </c>
      <c r="C33" s="36" t="s">
        <v>69</v>
      </c>
    </row>
    <row r="34" spans="1:3" x14ac:dyDescent="0.25">
      <c r="A34" s="33">
        <v>22050</v>
      </c>
      <c r="B34" s="32">
        <v>98</v>
      </c>
      <c r="C34" s="32">
        <v>3125</v>
      </c>
    </row>
    <row r="35" spans="1:3" x14ac:dyDescent="0.25">
      <c r="A35" s="33">
        <v>24000</v>
      </c>
      <c r="B35" s="32">
        <v>37</v>
      </c>
      <c r="C35" s="32">
        <v>1084</v>
      </c>
    </row>
    <row r="36" spans="1:3" x14ac:dyDescent="0.25">
      <c r="A36" s="33">
        <v>32000</v>
      </c>
      <c r="B36" s="32">
        <v>183</v>
      </c>
      <c r="C36" s="32">
        <v>4021</v>
      </c>
    </row>
    <row r="37" spans="1:3" x14ac:dyDescent="0.25">
      <c r="A37" s="33">
        <v>44100</v>
      </c>
      <c r="B37" s="32">
        <v>196</v>
      </c>
      <c r="C37" s="32">
        <v>3125</v>
      </c>
    </row>
    <row r="38" spans="1:3" x14ac:dyDescent="0.25">
      <c r="A38" s="33">
        <v>44117</v>
      </c>
      <c r="B38" s="32">
        <v>16</v>
      </c>
      <c r="C38" s="32">
        <v>255</v>
      </c>
    </row>
    <row r="39" spans="1:3" x14ac:dyDescent="0.25">
      <c r="A39" s="33">
        <v>48000</v>
      </c>
      <c r="B39" s="32">
        <v>128</v>
      </c>
      <c r="C39" s="32">
        <v>1875</v>
      </c>
    </row>
    <row r="40" spans="1:3" x14ac:dyDescent="0.25">
      <c r="A40" s="33">
        <v>88200</v>
      </c>
      <c r="B40" s="32">
        <v>107</v>
      </c>
      <c r="C40" s="32">
        <v>853</v>
      </c>
    </row>
  </sheetData>
  <mergeCells count="1">
    <mergeCell ref="B32:C3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Creare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Yuan</dc:creator>
  <cp:lastModifiedBy>Eric Yuan</cp:lastModifiedBy>
  <dcterms:created xsi:type="dcterms:W3CDTF">2019-08-22T20:49:37Z</dcterms:created>
  <dcterms:modified xsi:type="dcterms:W3CDTF">2019-08-23T21:19:34Z</dcterms:modified>
</cp:coreProperties>
</file>