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est Data\Machines\Australian Dyno\"/>
    </mc:Choice>
  </mc:AlternateContent>
  <xr:revisionPtr revIDLastSave="0" documentId="13_ncr:1_{084412A0-4642-445C-9B33-1630156CFC3E}" xr6:coauthVersionLast="45" xr6:coauthVersionMax="45" xr10:uidLastSave="{00000000-0000-0000-0000-000000000000}"/>
  <bookViews>
    <workbookView xWindow="-120" yWindow="-120" windowWidth="24240" windowHeight="13140" tabRatio="651" activeTab="2" xr2:uid="{00000000-000D-0000-FFFF-FFFF00000000}"/>
  </bookViews>
  <sheets>
    <sheet name="Tire Size Calculator" sheetId="3" r:id="rId1"/>
    <sheet name="SAE J2707 Method A Standard" sheetId="1" r:id="rId2"/>
    <sheet name="SAE J2707 A Dyno" sheetId="5" r:id="rId3"/>
    <sheet name="SAE J2707 Method B Standard" sheetId="2" r:id="rId4"/>
    <sheet name="SAE J2707 B Dyno" sheetId="6" r:id="rId5"/>
    <sheet name="SAE 2707 Police B Standard" sheetId="7" r:id="rId6"/>
    <sheet name="SAE 2707 Police B Dyno" sheetId="8" r:id="rId7"/>
    <sheet name="Example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J3" i="6" l="1"/>
  <c r="J4" i="6"/>
  <c r="J5" i="6"/>
  <c r="J6" i="6"/>
  <c r="J7" i="6"/>
  <c r="J8" i="6"/>
  <c r="J9" i="6"/>
  <c r="J10" i="6"/>
  <c r="J2" i="6"/>
  <c r="F3" i="6"/>
  <c r="F4" i="6"/>
  <c r="F5" i="6"/>
  <c r="F6" i="6"/>
  <c r="F7" i="6"/>
  <c r="F8" i="6"/>
  <c r="F9" i="6"/>
  <c r="F10" i="6"/>
  <c r="F2" i="6"/>
  <c r="D3" i="6"/>
  <c r="D4" i="6"/>
  <c r="D5" i="6"/>
  <c r="D6" i="6"/>
  <c r="D7" i="6"/>
  <c r="D8" i="6"/>
  <c r="D9" i="6"/>
  <c r="D10" i="6"/>
  <c r="D2" i="6"/>
  <c r="H10" i="6"/>
  <c r="H9" i="6"/>
  <c r="H8" i="6"/>
  <c r="H7" i="6"/>
  <c r="H6" i="6"/>
  <c r="H5" i="6"/>
  <c r="H4" i="6"/>
  <c r="H3" i="6"/>
  <c r="H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H17" i="5"/>
  <c r="F17" i="5"/>
  <c r="H16" i="5"/>
  <c r="F16" i="5"/>
  <c r="H12" i="5"/>
  <c r="F12" i="5"/>
  <c r="H11" i="5"/>
  <c r="F11" i="5"/>
  <c r="H8" i="5"/>
  <c r="H7" i="5"/>
  <c r="H6" i="5"/>
  <c r="F6" i="5"/>
  <c r="H5" i="5"/>
  <c r="F5" i="5"/>
  <c r="H4" i="5"/>
  <c r="F4" i="5"/>
  <c r="H3" i="5"/>
  <c r="F3" i="5"/>
  <c r="H2" i="5"/>
  <c r="F2" i="5"/>
  <c r="C5" i="4" l="1"/>
  <c r="C9" i="4"/>
  <c r="C10" i="4" s="1"/>
  <c r="C6" i="3" l="1"/>
  <c r="C7" i="3" s="1"/>
  <c r="C8" i="3" s="1"/>
  <c r="E3" i="8" l="1"/>
  <c r="E9" i="8"/>
  <c r="E15" i="8"/>
  <c r="C4" i="8"/>
  <c r="C10" i="8"/>
  <c r="C16" i="8"/>
  <c r="E10" i="8"/>
  <c r="E16" i="8"/>
  <c r="C5" i="8"/>
  <c r="C11" i="8"/>
  <c r="C17" i="8"/>
  <c r="E11" i="8"/>
  <c r="E17" i="8"/>
  <c r="C6" i="8"/>
  <c r="C12" i="8"/>
  <c r="C18" i="8"/>
  <c r="E12" i="8"/>
  <c r="E18" i="8"/>
  <c r="C7" i="8"/>
  <c r="C13" i="8"/>
  <c r="C2" i="8"/>
  <c r="E13" i="8"/>
  <c r="E2" i="8"/>
  <c r="C8" i="8"/>
  <c r="C14" i="8"/>
  <c r="E14" i="8"/>
  <c r="C3" i="8"/>
  <c r="C9" i="8"/>
  <c r="C15" i="8"/>
  <c r="E4" i="8"/>
  <c r="E5" i="8"/>
  <c r="E6" i="8"/>
  <c r="E7" i="8"/>
  <c r="E8" i="8"/>
  <c r="E6" i="6"/>
  <c r="E7" i="6"/>
  <c r="C4" i="6"/>
  <c r="C10" i="6"/>
  <c r="C8" i="5"/>
  <c r="C14" i="5"/>
  <c r="E8" i="6"/>
  <c r="C5" i="6"/>
  <c r="C2" i="6"/>
  <c r="C3" i="5"/>
  <c r="C9" i="5"/>
  <c r="C15" i="5"/>
  <c r="E9" i="6"/>
  <c r="C4" i="5"/>
  <c r="C10" i="5"/>
  <c r="C16" i="5"/>
  <c r="E4" i="6"/>
  <c r="E10" i="6"/>
  <c r="C7" i="6"/>
  <c r="C5" i="5"/>
  <c r="E5" i="6"/>
  <c r="C8" i="6"/>
  <c r="C12" i="5"/>
  <c r="C3" i="6"/>
  <c r="C13" i="5"/>
  <c r="E3" i="6"/>
  <c r="C11" i="5"/>
  <c r="E2" i="6"/>
  <c r="C2" i="5"/>
  <c r="C9" i="6"/>
  <c r="C6" i="6"/>
  <c r="C17" i="5"/>
  <c r="C6" i="5"/>
  <c r="C7" i="5"/>
  <c r="H3" i="2"/>
  <c r="H4" i="2"/>
  <c r="H5" i="2"/>
  <c r="H6" i="2"/>
  <c r="H7" i="2"/>
  <c r="H8" i="2"/>
  <c r="H9" i="2"/>
  <c r="H10" i="2"/>
  <c r="H2" i="2"/>
  <c r="F3" i="2"/>
  <c r="F4" i="2"/>
  <c r="F5" i="2"/>
  <c r="F6" i="2"/>
  <c r="F7" i="2"/>
  <c r="F8" i="2"/>
  <c r="F9" i="2"/>
  <c r="F10" i="2"/>
  <c r="F2" i="2"/>
  <c r="D3" i="2"/>
  <c r="D4" i="2"/>
  <c r="D5" i="2"/>
  <c r="D6" i="2"/>
  <c r="D7" i="2"/>
  <c r="D8" i="2"/>
  <c r="D9" i="2"/>
  <c r="D10" i="2"/>
  <c r="D2" i="2"/>
  <c r="H3" i="1"/>
  <c r="H4" i="1"/>
  <c r="H5" i="1"/>
  <c r="H6" i="1"/>
  <c r="H7" i="1"/>
  <c r="H8" i="1"/>
  <c r="H11" i="1"/>
  <c r="H12" i="1"/>
  <c r="H16" i="1"/>
  <c r="H17" i="1"/>
  <c r="H2" i="1"/>
  <c r="F3" i="1"/>
  <c r="F4" i="1"/>
  <c r="F5" i="1"/>
  <c r="F6" i="1"/>
  <c r="F11" i="1"/>
  <c r="F12" i="1"/>
  <c r="F16" i="1"/>
  <c r="F1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<sst xmlns="http://schemas.openxmlformats.org/spreadsheetml/2006/main" count="238" uniqueCount="93">
  <si>
    <t>Burnish</t>
  </si>
  <si>
    <t>Wear Test 100 C</t>
  </si>
  <si>
    <t>Wear Test 200 C</t>
  </si>
  <si>
    <t>Wear Test 250 C</t>
  </si>
  <si>
    <t>Wear Test 300 C</t>
  </si>
  <si>
    <t>Wear Test 400 C</t>
  </si>
  <si>
    <t>Wear Test 450 C</t>
  </si>
  <si>
    <t>Wear Test 350 C</t>
  </si>
  <si>
    <t>Wear Test 500 C</t>
  </si>
  <si>
    <t>Second Wear Test 100 C</t>
  </si>
  <si>
    <t>Second Wear Test 200 C</t>
  </si>
  <si>
    <t>Second Wear Test 250 C</t>
  </si>
  <si>
    <t>Second Wear Test 300 C</t>
  </si>
  <si>
    <t>Second Wear Test 400 C</t>
  </si>
  <si>
    <t>Burnish (Optional)</t>
  </si>
  <si>
    <t>High Speed Wear Test (Optional)</t>
  </si>
  <si>
    <t>Test Section</t>
  </si>
  <si>
    <t>Description</t>
  </si>
  <si>
    <t>Initial Speed (km/h)</t>
  </si>
  <si>
    <t>Initial Speed (MPH)</t>
  </si>
  <si>
    <t>Initial Drum Brake Temperature (F)</t>
  </si>
  <si>
    <t>Initial Disc Brake Temperature (F)</t>
  </si>
  <si>
    <t xml:space="preserve">Initial Drum Brake Temperature (C) </t>
  </si>
  <si>
    <t>Initial Disc Brake Temperature (C)</t>
  </si>
  <si>
    <t>Braking Deceleration (g)</t>
  </si>
  <si>
    <t>Number of Stops (N)</t>
  </si>
  <si>
    <t>-</t>
  </si>
  <si>
    <t>450 *</t>
  </si>
  <si>
    <t>500 *</t>
  </si>
  <si>
    <t>250 *</t>
  </si>
  <si>
    <t>300 *</t>
  </si>
  <si>
    <t>400 *</t>
  </si>
  <si>
    <t>350 *</t>
  </si>
  <si>
    <t>662 *</t>
  </si>
  <si>
    <t>482 *</t>
  </si>
  <si>
    <t>572 *</t>
  </si>
  <si>
    <t>842 *</t>
  </si>
  <si>
    <t>932 *</t>
  </si>
  <si>
    <t>752 *</t>
  </si>
  <si>
    <t>Town Block #1</t>
  </si>
  <si>
    <t>Highway Block #1</t>
  </si>
  <si>
    <t>Country Road Block #1</t>
  </si>
  <si>
    <t>Country Block #2</t>
  </si>
  <si>
    <t>Highway Cycle #2</t>
  </si>
  <si>
    <t>Town Block #2</t>
  </si>
  <si>
    <t>Country Road Block #3</t>
  </si>
  <si>
    <t>Hill Descent Block</t>
  </si>
  <si>
    <t>Final Speed (Km/h)</t>
  </si>
  <si>
    <t>Final Speed (mph)</t>
  </si>
  <si>
    <t>Wheel Diameter (in)</t>
  </si>
  <si>
    <t>Width (mm)</t>
  </si>
  <si>
    <t>Aspect Ratio</t>
  </si>
  <si>
    <t>Diameter (in)</t>
  </si>
  <si>
    <t>inches/foot</t>
  </si>
  <si>
    <t>feet/mile</t>
  </si>
  <si>
    <t>min/hour</t>
  </si>
  <si>
    <t>Gravity</t>
  </si>
  <si>
    <t>m/s^2</t>
  </si>
  <si>
    <t>Decel fraction</t>
  </si>
  <si>
    <t>Desired Deceleration Rate</t>
  </si>
  <si>
    <t>Variable</t>
  </si>
  <si>
    <t>Value</t>
  </si>
  <si>
    <t>Units</t>
  </si>
  <si>
    <t>n</t>
  </si>
  <si>
    <t>g</t>
  </si>
  <si>
    <t>α_d</t>
  </si>
  <si>
    <t>Tire Diameter</t>
  </si>
  <si>
    <t>D_t</t>
  </si>
  <si>
    <t>in</t>
  </si>
  <si>
    <t>Pi</t>
  </si>
  <si>
    <t>π</t>
  </si>
  <si>
    <t>x</t>
  </si>
  <si>
    <t>Initial RPM value</t>
  </si>
  <si>
    <t>Final RPM Value</t>
  </si>
  <si>
    <t>rpm</t>
  </si>
  <si>
    <t>V_i</t>
  </si>
  <si>
    <t>V_f</t>
  </si>
  <si>
    <t>Tire Circumference</t>
  </si>
  <si>
    <t>C</t>
  </si>
  <si>
    <t>inches/rotation</t>
  </si>
  <si>
    <t>meter/rotation</t>
  </si>
  <si>
    <t>Alpha</t>
  </si>
  <si>
    <t>Resultants</t>
  </si>
  <si>
    <t>Constants</t>
  </si>
  <si>
    <t>inch/meter</t>
  </si>
  <si>
    <t>Circumference (m/rot)</t>
  </si>
  <si>
    <t>Circumference (in/rot)</t>
  </si>
  <si>
    <t>Initial Dyno Speed (RPM)</t>
  </si>
  <si>
    <t>Braking Deceleration (m/s^2)</t>
  </si>
  <si>
    <t>Final Dyno Speed (RPM)</t>
  </si>
  <si>
    <t>Country Road Block #2</t>
  </si>
  <si>
    <t>Highway Block #2</t>
  </si>
  <si>
    <t>Hill Descent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</si>
</sst>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4" xfId="0" applyNumberFormat="1" applyFill="1" applyBorder="1" applyAlignment="1">
      <alignment horizontal="center"/>
    </xf>
    <xf numFmtId="0" fontId="0" fillId="4" borderId="5" xfId="0" applyNumberFormat="1" applyFill="1" applyBorder="1" applyAlignment="1">
      <alignment horizontal="center"/>
    </xf>
    <xf numFmtId="0" fontId="0" fillId="4" borderId="6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9"/>
  <sheetViews>
    <sheetView workbookViewId="0">
      <selection activeCell="C3" sqref="C3"/>
    </sheetView>
  </sheetViews>
  <sheetFormatPr defaultRowHeight="15" x14ac:dyDescent="0.25"/>
  <cols>
    <col min="2" max="2" width="21.42578125" bestFit="1" customWidth="1"/>
    <col min="5" max="5" width="12.85546875" bestFit="1" customWidth="1"/>
  </cols>
  <sheetData>
    <row r="2" spans="2:6" x14ac:dyDescent="0.25">
      <c r="B2" s="7" t="s">
        <v>50</v>
      </c>
      <c r="C2" s="7">
        <v>245</v>
      </c>
      <c r="E2" s="7" t="s">
        <v>60</v>
      </c>
    </row>
    <row r="3" spans="2:6" x14ac:dyDescent="0.25">
      <c r="B3" s="7" t="s">
        <v>51</v>
      </c>
      <c r="C3" s="7">
        <v>50</v>
      </c>
      <c r="E3" s="8" t="s">
        <v>82</v>
      </c>
    </row>
    <row r="4" spans="2:6" x14ac:dyDescent="0.25">
      <c r="B4" s="7" t="s">
        <v>49</v>
      </c>
      <c r="C4" s="7">
        <v>17</v>
      </c>
      <c r="E4" s="9" t="s">
        <v>83</v>
      </c>
    </row>
    <row r="6" spans="2:6" x14ac:dyDescent="0.25">
      <c r="B6" s="8" t="s">
        <v>52</v>
      </c>
      <c r="C6" s="11">
        <f>((C2*C3)/(2540))*2+C4</f>
        <v>26.645669291338585</v>
      </c>
      <c r="E6" s="9" t="s">
        <v>53</v>
      </c>
      <c r="F6" s="9">
        <v>12</v>
      </c>
    </row>
    <row r="7" spans="2:6" x14ac:dyDescent="0.25">
      <c r="B7" s="8" t="s">
        <v>86</v>
      </c>
      <c r="C7" s="11">
        <f>PI()*C6</f>
        <v>83.709838895652453</v>
      </c>
      <c r="E7" s="9" t="s">
        <v>54</v>
      </c>
      <c r="F7" s="9">
        <v>5280</v>
      </c>
    </row>
    <row r="8" spans="2:6" x14ac:dyDescent="0.25">
      <c r="B8" s="8" t="s">
        <v>85</v>
      </c>
      <c r="C8" s="10">
        <f>C7/F9</f>
        <v>2.1262341604178934</v>
      </c>
      <c r="E8" s="9" t="s">
        <v>55</v>
      </c>
      <c r="F8" s="9">
        <v>60</v>
      </c>
    </row>
    <row r="9" spans="2:6" x14ac:dyDescent="0.25">
      <c r="E9" s="9" t="s">
        <v>84</v>
      </c>
      <c r="F9" s="9">
        <v>39.369999999999997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D26" sqref="D26"/>
    </sheetView>
  </sheetViews>
  <sheetFormatPr defaultRowHeight="15" x14ac:dyDescent="0.25"/>
  <cols>
    <col min="1" max="1" width="11.7109375" style="3" bestFit="1" customWidth="1"/>
    <col min="2" max="2" width="30.5703125" style="1" bestFit="1" customWidth="1"/>
    <col min="3" max="4" width="9.140625" style="1"/>
    <col min="5" max="5" width="15.7109375" style="1" bestFit="1" customWidth="1"/>
    <col min="6" max="6" width="15.5703125" style="1" bestFit="1" customWidth="1"/>
    <col min="7" max="7" width="16" style="1" customWidth="1"/>
    <col min="8" max="8" width="15.5703125" style="1" bestFit="1" customWidth="1"/>
    <col min="9" max="9" width="12.7109375" style="1" customWidth="1"/>
    <col min="10" max="16384" width="9.140625" style="1"/>
  </cols>
  <sheetData>
    <row r="1" spans="1:14" s="3" customFormat="1" ht="46.5" customHeight="1" thickBot="1" x14ac:dyDescent="0.3">
      <c r="A1" s="3" t="s">
        <v>16</v>
      </c>
      <c r="B1" s="3" t="s">
        <v>17</v>
      </c>
      <c r="C1" s="4" t="s">
        <v>18</v>
      </c>
      <c r="D1" s="4" t="s">
        <v>19</v>
      </c>
      <c r="E1" s="4" t="s">
        <v>22</v>
      </c>
      <c r="F1" s="4" t="s">
        <v>20</v>
      </c>
      <c r="G1" s="4" t="s">
        <v>23</v>
      </c>
      <c r="H1" s="4" t="s">
        <v>21</v>
      </c>
      <c r="I1" s="4" t="s">
        <v>24</v>
      </c>
      <c r="J1" s="4" t="s">
        <v>25</v>
      </c>
      <c r="K1" s="4"/>
      <c r="L1" s="4"/>
      <c r="M1" s="4"/>
      <c r="N1" s="4"/>
    </row>
    <row r="2" spans="1:14" x14ac:dyDescent="0.25">
      <c r="A2" s="3">
        <v>1</v>
      </c>
      <c r="B2" s="1" t="s">
        <v>0</v>
      </c>
      <c r="C2" s="2">
        <v>50</v>
      </c>
      <c r="D2" s="2">
        <f>C2*0.621</f>
        <v>31.05</v>
      </c>
      <c r="E2" s="22">
        <v>100</v>
      </c>
      <c r="F2" s="28">
        <f>(E2*9/5)+32</f>
        <v>212</v>
      </c>
      <c r="G2" s="22">
        <v>100</v>
      </c>
      <c r="H2" s="23">
        <f>(G2*9/5)+32</f>
        <v>212</v>
      </c>
      <c r="I2" s="22">
        <v>0.3</v>
      </c>
      <c r="J2" s="23">
        <v>200</v>
      </c>
    </row>
    <row r="3" spans="1:14" x14ac:dyDescent="0.25">
      <c r="A3" s="3">
        <v>2</v>
      </c>
      <c r="B3" s="1" t="s">
        <v>1</v>
      </c>
      <c r="C3" s="2">
        <v>50</v>
      </c>
      <c r="D3" s="2">
        <f t="shared" ref="D3:D17" si="0">C3*0.621</f>
        <v>31.05</v>
      </c>
      <c r="E3" s="24">
        <v>100</v>
      </c>
      <c r="F3" s="29">
        <f t="shared" ref="F3:F17" si="1">(E3*9/5)+32</f>
        <v>212</v>
      </c>
      <c r="G3" s="24">
        <v>100</v>
      </c>
      <c r="H3" s="25">
        <f t="shared" ref="H3:H17" si="2">(G3*9/5)+32</f>
        <v>212</v>
      </c>
      <c r="I3" s="24">
        <v>0.3</v>
      </c>
      <c r="J3" s="25">
        <v>1000</v>
      </c>
    </row>
    <row r="4" spans="1:14" x14ac:dyDescent="0.25">
      <c r="A4" s="3">
        <v>3</v>
      </c>
      <c r="B4" s="1" t="s">
        <v>2</v>
      </c>
      <c r="C4" s="2">
        <v>50</v>
      </c>
      <c r="D4" s="2">
        <f t="shared" si="0"/>
        <v>31.05</v>
      </c>
      <c r="E4" s="24">
        <v>200</v>
      </c>
      <c r="F4" s="29">
        <f t="shared" si="1"/>
        <v>392</v>
      </c>
      <c r="G4" s="24">
        <v>200</v>
      </c>
      <c r="H4" s="25">
        <f t="shared" si="2"/>
        <v>392</v>
      </c>
      <c r="I4" s="24">
        <v>0.3</v>
      </c>
      <c r="J4" s="25">
        <v>1000</v>
      </c>
    </row>
    <row r="5" spans="1:14" x14ac:dyDescent="0.25">
      <c r="A5" s="3">
        <v>4</v>
      </c>
      <c r="B5" s="1" t="s">
        <v>3</v>
      </c>
      <c r="C5" s="2">
        <v>50</v>
      </c>
      <c r="D5" s="2">
        <f t="shared" si="0"/>
        <v>31.05</v>
      </c>
      <c r="E5" s="24">
        <v>250</v>
      </c>
      <c r="F5" s="29">
        <f t="shared" si="1"/>
        <v>482</v>
      </c>
      <c r="G5" s="24">
        <v>250</v>
      </c>
      <c r="H5" s="25">
        <f t="shared" si="2"/>
        <v>482</v>
      </c>
      <c r="I5" s="24">
        <v>0.3</v>
      </c>
      <c r="J5" s="25">
        <v>1000</v>
      </c>
    </row>
    <row r="6" spans="1:14" x14ac:dyDescent="0.25">
      <c r="A6" s="3">
        <v>5</v>
      </c>
      <c r="B6" s="1" t="s">
        <v>4</v>
      </c>
      <c r="C6" s="2">
        <v>50</v>
      </c>
      <c r="D6" s="2">
        <f t="shared" si="0"/>
        <v>31.05</v>
      </c>
      <c r="E6" s="24">
        <v>300</v>
      </c>
      <c r="F6" s="29">
        <f t="shared" si="1"/>
        <v>572</v>
      </c>
      <c r="G6" s="24">
        <v>300</v>
      </c>
      <c r="H6" s="25">
        <f t="shared" si="2"/>
        <v>572</v>
      </c>
      <c r="I6" s="24">
        <v>0.3</v>
      </c>
      <c r="J6" s="25">
        <v>500</v>
      </c>
    </row>
    <row r="7" spans="1:14" x14ac:dyDescent="0.25">
      <c r="A7" s="3">
        <v>6</v>
      </c>
      <c r="B7" s="1" t="s">
        <v>7</v>
      </c>
      <c r="C7" s="2">
        <v>50</v>
      </c>
      <c r="D7" s="2">
        <f t="shared" si="0"/>
        <v>31.05</v>
      </c>
      <c r="E7" s="24" t="s">
        <v>32</v>
      </c>
      <c r="F7" s="29" t="s">
        <v>33</v>
      </c>
      <c r="G7" s="24">
        <v>350</v>
      </c>
      <c r="H7" s="25">
        <f t="shared" si="2"/>
        <v>662</v>
      </c>
      <c r="I7" s="24">
        <v>0.3</v>
      </c>
      <c r="J7" s="25">
        <v>500</v>
      </c>
    </row>
    <row r="8" spans="1:14" x14ac:dyDescent="0.25">
      <c r="A8" s="3">
        <v>7</v>
      </c>
      <c r="B8" s="1" t="s">
        <v>5</v>
      </c>
      <c r="C8" s="2">
        <v>50</v>
      </c>
      <c r="D8" s="2">
        <f t="shared" si="0"/>
        <v>31.05</v>
      </c>
      <c r="E8" s="24" t="s">
        <v>26</v>
      </c>
      <c r="F8" s="29" t="s">
        <v>26</v>
      </c>
      <c r="G8" s="24">
        <v>400</v>
      </c>
      <c r="H8" s="25">
        <f t="shared" si="2"/>
        <v>752</v>
      </c>
      <c r="I8" s="24">
        <v>0.3</v>
      </c>
      <c r="J8" s="25">
        <v>200</v>
      </c>
    </row>
    <row r="9" spans="1:14" x14ac:dyDescent="0.25">
      <c r="A9" s="3">
        <v>8</v>
      </c>
      <c r="B9" s="1" t="s">
        <v>6</v>
      </c>
      <c r="C9" s="2">
        <v>50</v>
      </c>
      <c r="D9" s="2">
        <f t="shared" si="0"/>
        <v>31.05</v>
      </c>
      <c r="E9" s="24" t="s">
        <v>26</v>
      </c>
      <c r="F9" s="29" t="s">
        <v>26</v>
      </c>
      <c r="G9" s="24" t="s">
        <v>27</v>
      </c>
      <c r="H9" s="25" t="s">
        <v>36</v>
      </c>
      <c r="I9" s="24">
        <v>0.3</v>
      </c>
      <c r="J9" s="25">
        <v>200</v>
      </c>
    </row>
    <row r="10" spans="1:14" x14ac:dyDescent="0.25">
      <c r="A10" s="3">
        <v>9</v>
      </c>
      <c r="B10" s="1" t="s">
        <v>8</v>
      </c>
      <c r="C10" s="2">
        <v>50</v>
      </c>
      <c r="D10" s="2">
        <f t="shared" si="0"/>
        <v>31.05</v>
      </c>
      <c r="E10" s="24" t="s">
        <v>26</v>
      </c>
      <c r="F10" s="29" t="s">
        <v>26</v>
      </c>
      <c r="G10" s="24" t="s">
        <v>28</v>
      </c>
      <c r="H10" s="25" t="s">
        <v>37</v>
      </c>
      <c r="I10" s="24">
        <v>0.3</v>
      </c>
      <c r="J10" s="25">
        <v>200</v>
      </c>
    </row>
    <row r="11" spans="1:14" x14ac:dyDescent="0.25">
      <c r="A11" s="3">
        <v>10</v>
      </c>
      <c r="B11" s="1" t="s">
        <v>9</v>
      </c>
      <c r="C11" s="2">
        <v>50</v>
      </c>
      <c r="D11" s="2">
        <f t="shared" si="0"/>
        <v>31.05</v>
      </c>
      <c r="E11" s="24">
        <v>100</v>
      </c>
      <c r="F11" s="29">
        <f t="shared" si="1"/>
        <v>212</v>
      </c>
      <c r="G11" s="24">
        <v>100</v>
      </c>
      <c r="H11" s="25">
        <f t="shared" si="2"/>
        <v>212</v>
      </c>
      <c r="I11" s="24">
        <v>0.3</v>
      </c>
      <c r="J11" s="25">
        <v>500</v>
      </c>
    </row>
    <row r="12" spans="1:14" x14ac:dyDescent="0.25">
      <c r="A12" s="3">
        <v>11</v>
      </c>
      <c r="B12" s="1" t="s">
        <v>10</v>
      </c>
      <c r="C12" s="2">
        <v>50</v>
      </c>
      <c r="D12" s="2">
        <f t="shared" si="0"/>
        <v>31.05</v>
      </c>
      <c r="E12" s="24">
        <v>200</v>
      </c>
      <c r="F12" s="29">
        <f t="shared" si="1"/>
        <v>392</v>
      </c>
      <c r="G12" s="24">
        <v>200</v>
      </c>
      <c r="H12" s="25">
        <f t="shared" si="2"/>
        <v>392</v>
      </c>
      <c r="I12" s="24">
        <v>0.3</v>
      </c>
      <c r="J12" s="25">
        <v>500</v>
      </c>
    </row>
    <row r="13" spans="1:14" x14ac:dyDescent="0.25">
      <c r="A13" s="3">
        <v>12</v>
      </c>
      <c r="B13" s="1" t="s">
        <v>11</v>
      </c>
      <c r="C13" s="2">
        <v>50</v>
      </c>
      <c r="D13" s="2">
        <f t="shared" si="0"/>
        <v>31.05</v>
      </c>
      <c r="E13" s="24" t="s">
        <v>29</v>
      </c>
      <c r="F13" s="29" t="s">
        <v>34</v>
      </c>
      <c r="G13" s="24" t="s">
        <v>29</v>
      </c>
      <c r="H13" s="25" t="s">
        <v>34</v>
      </c>
      <c r="I13" s="24">
        <v>0.3</v>
      </c>
      <c r="J13" s="25">
        <v>500</v>
      </c>
    </row>
    <row r="14" spans="1:14" x14ac:dyDescent="0.25">
      <c r="A14" s="3">
        <v>13</v>
      </c>
      <c r="B14" s="1" t="s">
        <v>12</v>
      </c>
      <c r="C14" s="2">
        <v>50</v>
      </c>
      <c r="D14" s="2">
        <f t="shared" si="0"/>
        <v>31.05</v>
      </c>
      <c r="E14" s="24" t="s">
        <v>30</v>
      </c>
      <c r="F14" s="29" t="s">
        <v>35</v>
      </c>
      <c r="G14" s="24" t="s">
        <v>30</v>
      </c>
      <c r="H14" s="25" t="s">
        <v>35</v>
      </c>
      <c r="I14" s="24">
        <v>0.3</v>
      </c>
      <c r="J14" s="25">
        <v>250</v>
      </c>
    </row>
    <row r="15" spans="1:14" x14ac:dyDescent="0.25">
      <c r="A15" s="3">
        <v>14</v>
      </c>
      <c r="B15" s="1" t="s">
        <v>13</v>
      </c>
      <c r="C15" s="2">
        <v>50</v>
      </c>
      <c r="D15" s="2">
        <f t="shared" si="0"/>
        <v>31.05</v>
      </c>
      <c r="E15" s="24" t="s">
        <v>26</v>
      </c>
      <c r="F15" s="29" t="s">
        <v>26</v>
      </c>
      <c r="G15" s="24" t="s">
        <v>31</v>
      </c>
      <c r="H15" s="25" t="s">
        <v>38</v>
      </c>
      <c r="I15" s="24">
        <v>0.3</v>
      </c>
      <c r="J15" s="25">
        <v>100</v>
      </c>
    </row>
    <row r="16" spans="1:14" x14ac:dyDescent="0.25">
      <c r="A16" s="3">
        <v>15</v>
      </c>
      <c r="B16" s="1" t="s">
        <v>14</v>
      </c>
      <c r="C16" s="2">
        <v>50</v>
      </c>
      <c r="D16" s="2">
        <f t="shared" si="0"/>
        <v>31.05</v>
      </c>
      <c r="E16" s="24">
        <v>50</v>
      </c>
      <c r="F16" s="29">
        <f t="shared" si="1"/>
        <v>122</v>
      </c>
      <c r="G16" s="24">
        <v>100</v>
      </c>
      <c r="H16" s="25">
        <f t="shared" si="2"/>
        <v>212</v>
      </c>
      <c r="I16" s="24">
        <v>0.3</v>
      </c>
      <c r="J16" s="25">
        <v>200</v>
      </c>
    </row>
    <row r="17" spans="1:10" ht="15.75" thickBot="1" x14ac:dyDescent="0.3">
      <c r="A17" s="3">
        <v>16</v>
      </c>
      <c r="B17" s="1" t="s">
        <v>15</v>
      </c>
      <c r="C17" s="2">
        <v>100</v>
      </c>
      <c r="D17" s="2">
        <f t="shared" si="0"/>
        <v>62.1</v>
      </c>
      <c r="E17" s="26">
        <v>100</v>
      </c>
      <c r="F17" s="30">
        <f t="shared" si="1"/>
        <v>212</v>
      </c>
      <c r="G17" s="26">
        <v>100</v>
      </c>
      <c r="H17" s="27">
        <f t="shared" si="2"/>
        <v>212</v>
      </c>
      <c r="I17" s="26">
        <v>0.3</v>
      </c>
      <c r="J17" s="27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E796-BB2F-4162-9286-AB2CBE376ACC}">
  <dimension ref="A1:K17"/>
  <sheetViews>
    <sheetView tabSelected="1" workbookViewId="0">
      <selection activeCell="I2" sqref="I2:J17"/>
    </sheetView>
  </sheetViews>
  <sheetFormatPr defaultRowHeight="15" x14ac:dyDescent="0.25"/>
  <cols>
    <col min="1" max="1" width="11.7109375" bestFit="1" customWidth="1"/>
    <col min="2" max="2" width="30.5703125" bestFit="1" customWidth="1"/>
  </cols>
  <sheetData>
    <row r="1" spans="1:11" ht="75.75" thickBot="1" x14ac:dyDescent="0.3">
      <c r="A1" s="3" t="s">
        <v>16</v>
      </c>
      <c r="B1" s="3" t="s">
        <v>17</v>
      </c>
      <c r="C1" s="4" t="s">
        <v>87</v>
      </c>
      <c r="D1" s="4" t="s">
        <v>19</v>
      </c>
      <c r="E1" s="4" t="s">
        <v>22</v>
      </c>
      <c r="F1" s="4" t="s">
        <v>20</v>
      </c>
      <c r="G1" s="4" t="s">
        <v>23</v>
      </c>
      <c r="H1" s="4" t="s">
        <v>21</v>
      </c>
      <c r="I1" s="4" t="s">
        <v>24</v>
      </c>
      <c r="J1" s="4" t="s">
        <v>88</v>
      </c>
      <c r="K1" s="4" t="s">
        <v>25</v>
      </c>
    </row>
    <row r="2" spans="1:11" x14ac:dyDescent="0.25">
      <c r="A2" s="3">
        <v>1</v>
      </c>
      <c r="B2" s="1" t="s">
        <v>0</v>
      </c>
      <c r="C2" s="12">
        <f>('SAE J2707 Method A Standard'!C2*1000)/('Tire Size Calculator'!$C$8*60)</f>
        <v>391.92923754434872</v>
      </c>
      <c r="D2" s="13">
        <f>'SAE J2707 Method A Standard'!D2</f>
        <v>31.05</v>
      </c>
      <c r="E2" s="16">
        <v>100</v>
      </c>
      <c r="F2" s="17">
        <f>(E2*9/5)+32</f>
        <v>212</v>
      </c>
      <c r="G2" s="16">
        <v>100</v>
      </c>
      <c r="H2" s="17">
        <f>(G2*9/5)+32</f>
        <v>212</v>
      </c>
      <c r="I2" s="16">
        <v>0.3</v>
      </c>
      <c r="J2" s="17">
        <f>I2*9.81</f>
        <v>2.9430000000000001</v>
      </c>
      <c r="K2" s="14">
        <v>200</v>
      </c>
    </row>
    <row r="3" spans="1:11" x14ac:dyDescent="0.25">
      <c r="A3" s="3">
        <v>2</v>
      </c>
      <c r="B3" s="1" t="s">
        <v>1</v>
      </c>
      <c r="C3" s="12">
        <f>('SAE J2707 Method A Standard'!C3*1000)/('Tire Size Calculator'!$C$8*60)</f>
        <v>391.92923754434872</v>
      </c>
      <c r="D3" s="13">
        <f>'SAE J2707 Method A Standard'!D3</f>
        <v>31.05</v>
      </c>
      <c r="E3" s="18">
        <v>100</v>
      </c>
      <c r="F3" s="19">
        <f t="shared" ref="F3:F17" si="0">(E3*9/5)+32</f>
        <v>212</v>
      </c>
      <c r="G3" s="18">
        <v>100</v>
      </c>
      <c r="H3" s="19">
        <f t="shared" ref="H3:H17" si="1">(G3*9/5)+32</f>
        <v>212</v>
      </c>
      <c r="I3" s="18">
        <v>0.3</v>
      </c>
      <c r="J3" s="19">
        <f t="shared" ref="J3:J17" si="2">I3*9.81</f>
        <v>2.9430000000000001</v>
      </c>
      <c r="K3" s="14">
        <v>1000</v>
      </c>
    </row>
    <row r="4" spans="1:11" x14ac:dyDescent="0.25">
      <c r="A4" s="3">
        <v>3</v>
      </c>
      <c r="B4" s="1" t="s">
        <v>2</v>
      </c>
      <c r="C4" s="12">
        <f>('SAE J2707 Method A Standard'!C4*1000)/('Tire Size Calculator'!$C$8*60)</f>
        <v>391.92923754434872</v>
      </c>
      <c r="D4" s="13">
        <f>'SAE J2707 Method A Standard'!D4</f>
        <v>31.05</v>
      </c>
      <c r="E4" s="18">
        <v>200</v>
      </c>
      <c r="F4" s="19">
        <f t="shared" si="0"/>
        <v>392</v>
      </c>
      <c r="G4" s="18">
        <v>200</v>
      </c>
      <c r="H4" s="19">
        <f t="shared" si="1"/>
        <v>392</v>
      </c>
      <c r="I4" s="18">
        <v>0.3</v>
      </c>
      <c r="J4" s="19">
        <f t="shared" si="2"/>
        <v>2.9430000000000001</v>
      </c>
      <c r="K4" s="14">
        <v>1000</v>
      </c>
    </row>
    <row r="5" spans="1:11" x14ac:dyDescent="0.25">
      <c r="A5" s="3">
        <v>4</v>
      </c>
      <c r="B5" s="1" t="s">
        <v>3</v>
      </c>
      <c r="C5" s="12">
        <f>('SAE J2707 Method A Standard'!C5*1000)/('Tire Size Calculator'!$C$8*60)</f>
        <v>391.92923754434872</v>
      </c>
      <c r="D5" s="13">
        <f>'SAE J2707 Method A Standard'!D5</f>
        <v>31.05</v>
      </c>
      <c r="E5" s="18">
        <v>250</v>
      </c>
      <c r="F5" s="19">
        <f t="shared" si="0"/>
        <v>482</v>
      </c>
      <c r="G5" s="18">
        <v>250</v>
      </c>
      <c r="H5" s="19">
        <f t="shared" si="1"/>
        <v>482</v>
      </c>
      <c r="I5" s="18">
        <v>0.3</v>
      </c>
      <c r="J5" s="19">
        <f t="shared" si="2"/>
        <v>2.9430000000000001</v>
      </c>
      <c r="K5" s="14">
        <v>1000</v>
      </c>
    </row>
    <row r="6" spans="1:11" x14ac:dyDescent="0.25">
      <c r="A6" s="3">
        <v>5</v>
      </c>
      <c r="B6" s="1" t="s">
        <v>4</v>
      </c>
      <c r="C6" s="12">
        <f>('SAE J2707 Method A Standard'!C6*1000)/('Tire Size Calculator'!$C$8*60)</f>
        <v>391.92923754434872</v>
      </c>
      <c r="D6" s="13">
        <f>'SAE J2707 Method A Standard'!D6</f>
        <v>31.05</v>
      </c>
      <c r="E6" s="18">
        <v>300</v>
      </c>
      <c r="F6" s="19">
        <f t="shared" si="0"/>
        <v>572</v>
      </c>
      <c r="G6" s="18">
        <v>300</v>
      </c>
      <c r="H6" s="19">
        <f t="shared" si="1"/>
        <v>572</v>
      </c>
      <c r="I6" s="18">
        <v>0.3</v>
      </c>
      <c r="J6" s="19">
        <f t="shared" si="2"/>
        <v>2.9430000000000001</v>
      </c>
      <c r="K6" s="14">
        <v>500</v>
      </c>
    </row>
    <row r="7" spans="1:11" x14ac:dyDescent="0.25">
      <c r="A7" s="3">
        <v>6</v>
      </c>
      <c r="B7" s="1" t="s">
        <v>7</v>
      </c>
      <c r="C7" s="12">
        <f>('SAE J2707 Method A Standard'!C7*1000)/('Tire Size Calculator'!$C$8*60)</f>
        <v>391.92923754434872</v>
      </c>
      <c r="D7" s="13">
        <f>'SAE J2707 Method A Standard'!D7</f>
        <v>31.05</v>
      </c>
      <c r="E7" s="18" t="s">
        <v>32</v>
      </c>
      <c r="F7" s="19" t="s">
        <v>33</v>
      </c>
      <c r="G7" s="18">
        <v>350</v>
      </c>
      <c r="H7" s="19">
        <f t="shared" si="1"/>
        <v>662</v>
      </c>
      <c r="I7" s="18">
        <v>0.3</v>
      </c>
      <c r="J7" s="19">
        <f t="shared" si="2"/>
        <v>2.9430000000000001</v>
      </c>
      <c r="K7" s="14">
        <v>500</v>
      </c>
    </row>
    <row r="8" spans="1:11" x14ac:dyDescent="0.25">
      <c r="A8" s="3">
        <v>7</v>
      </c>
      <c r="B8" s="1" t="s">
        <v>5</v>
      </c>
      <c r="C8" s="12">
        <f>('SAE J2707 Method A Standard'!C8*1000)/('Tire Size Calculator'!$C$8*60)</f>
        <v>391.92923754434872</v>
      </c>
      <c r="D8" s="13">
        <f>'SAE J2707 Method A Standard'!D8</f>
        <v>31.05</v>
      </c>
      <c r="E8" s="18" t="s">
        <v>26</v>
      </c>
      <c r="F8" s="19" t="s">
        <v>26</v>
      </c>
      <c r="G8" s="18">
        <v>400</v>
      </c>
      <c r="H8" s="19">
        <f t="shared" si="1"/>
        <v>752</v>
      </c>
      <c r="I8" s="18">
        <v>0.3</v>
      </c>
      <c r="J8" s="19">
        <f t="shared" si="2"/>
        <v>2.9430000000000001</v>
      </c>
      <c r="K8" s="14">
        <v>200</v>
      </c>
    </row>
    <row r="9" spans="1:11" x14ac:dyDescent="0.25">
      <c r="A9" s="3">
        <v>8</v>
      </c>
      <c r="B9" s="1" t="s">
        <v>6</v>
      </c>
      <c r="C9" s="12">
        <f>('SAE J2707 Method A Standard'!C9*1000)/('Tire Size Calculator'!$C$8*60)</f>
        <v>391.92923754434872</v>
      </c>
      <c r="D9" s="13">
        <f>'SAE J2707 Method A Standard'!D9</f>
        <v>31.05</v>
      </c>
      <c r="E9" s="18" t="s">
        <v>26</v>
      </c>
      <c r="F9" s="19" t="s">
        <v>26</v>
      </c>
      <c r="G9" s="18" t="s">
        <v>27</v>
      </c>
      <c r="H9" s="19" t="s">
        <v>36</v>
      </c>
      <c r="I9" s="18">
        <v>0.3</v>
      </c>
      <c r="J9" s="19">
        <f t="shared" si="2"/>
        <v>2.9430000000000001</v>
      </c>
      <c r="K9" s="14">
        <v>200</v>
      </c>
    </row>
    <row r="10" spans="1:11" x14ac:dyDescent="0.25">
      <c r="A10" s="3">
        <v>9</v>
      </c>
      <c r="B10" s="1" t="s">
        <v>8</v>
      </c>
      <c r="C10" s="12">
        <f>('SAE J2707 Method A Standard'!C10*1000)/('Tire Size Calculator'!$C$8*60)</f>
        <v>391.92923754434872</v>
      </c>
      <c r="D10" s="13">
        <f>'SAE J2707 Method A Standard'!D10</f>
        <v>31.05</v>
      </c>
      <c r="E10" s="18" t="s">
        <v>26</v>
      </c>
      <c r="F10" s="19" t="s">
        <v>26</v>
      </c>
      <c r="G10" s="18" t="s">
        <v>28</v>
      </c>
      <c r="H10" s="19" t="s">
        <v>37</v>
      </c>
      <c r="I10" s="18">
        <v>0.3</v>
      </c>
      <c r="J10" s="19">
        <f t="shared" si="2"/>
        <v>2.9430000000000001</v>
      </c>
      <c r="K10" s="14">
        <v>200</v>
      </c>
    </row>
    <row r="11" spans="1:11" x14ac:dyDescent="0.25">
      <c r="A11" s="3">
        <v>10</v>
      </c>
      <c r="B11" s="1" t="s">
        <v>9</v>
      </c>
      <c r="C11" s="12">
        <f>('SAE J2707 Method A Standard'!C11*1000)/('Tire Size Calculator'!$C$8*60)</f>
        <v>391.92923754434872</v>
      </c>
      <c r="D11" s="13">
        <f>'SAE J2707 Method A Standard'!D11</f>
        <v>31.05</v>
      </c>
      <c r="E11" s="18">
        <v>100</v>
      </c>
      <c r="F11" s="19">
        <f t="shared" si="0"/>
        <v>212</v>
      </c>
      <c r="G11" s="18">
        <v>100</v>
      </c>
      <c r="H11" s="19">
        <f t="shared" si="1"/>
        <v>212</v>
      </c>
      <c r="I11" s="18">
        <v>0.3</v>
      </c>
      <c r="J11" s="19">
        <f t="shared" si="2"/>
        <v>2.9430000000000001</v>
      </c>
      <c r="K11" s="14">
        <v>500</v>
      </c>
    </row>
    <row r="12" spans="1:11" x14ac:dyDescent="0.25">
      <c r="A12" s="3">
        <v>11</v>
      </c>
      <c r="B12" s="1" t="s">
        <v>10</v>
      </c>
      <c r="C12" s="12">
        <f>('SAE J2707 Method A Standard'!C12*1000)/('Tire Size Calculator'!$C$8*60)</f>
        <v>391.92923754434872</v>
      </c>
      <c r="D12" s="13">
        <f>'SAE J2707 Method A Standard'!D12</f>
        <v>31.05</v>
      </c>
      <c r="E12" s="18">
        <v>200</v>
      </c>
      <c r="F12" s="19">
        <f t="shared" si="0"/>
        <v>392</v>
      </c>
      <c r="G12" s="18">
        <v>200</v>
      </c>
      <c r="H12" s="19">
        <f t="shared" si="1"/>
        <v>392</v>
      </c>
      <c r="I12" s="18">
        <v>0.3</v>
      </c>
      <c r="J12" s="19">
        <f t="shared" si="2"/>
        <v>2.9430000000000001</v>
      </c>
      <c r="K12" s="14">
        <v>500</v>
      </c>
    </row>
    <row r="13" spans="1:11" x14ac:dyDescent="0.25">
      <c r="A13" s="3">
        <v>12</v>
      </c>
      <c r="B13" s="1" t="s">
        <v>11</v>
      </c>
      <c r="C13" s="12">
        <f>('SAE J2707 Method A Standard'!C13*1000)/('Tire Size Calculator'!$C$8*60)</f>
        <v>391.92923754434872</v>
      </c>
      <c r="D13" s="13">
        <f>'SAE J2707 Method A Standard'!D13</f>
        <v>31.05</v>
      </c>
      <c r="E13" s="18" t="s">
        <v>29</v>
      </c>
      <c r="F13" s="19" t="s">
        <v>34</v>
      </c>
      <c r="G13" s="18" t="s">
        <v>29</v>
      </c>
      <c r="H13" s="19" t="s">
        <v>34</v>
      </c>
      <c r="I13" s="18">
        <v>0.3</v>
      </c>
      <c r="J13" s="19">
        <f t="shared" si="2"/>
        <v>2.9430000000000001</v>
      </c>
      <c r="K13" s="14">
        <v>500</v>
      </c>
    </row>
    <row r="14" spans="1:11" x14ac:dyDescent="0.25">
      <c r="A14" s="3">
        <v>13</v>
      </c>
      <c r="B14" s="1" t="s">
        <v>12</v>
      </c>
      <c r="C14" s="12">
        <f>('SAE J2707 Method A Standard'!C14*1000)/('Tire Size Calculator'!$C$8*60)</f>
        <v>391.92923754434872</v>
      </c>
      <c r="D14" s="13">
        <f>'SAE J2707 Method A Standard'!D14</f>
        <v>31.05</v>
      </c>
      <c r="E14" s="18" t="s">
        <v>30</v>
      </c>
      <c r="F14" s="19" t="s">
        <v>35</v>
      </c>
      <c r="G14" s="18" t="s">
        <v>30</v>
      </c>
      <c r="H14" s="19" t="s">
        <v>35</v>
      </c>
      <c r="I14" s="18">
        <v>0.3</v>
      </c>
      <c r="J14" s="19">
        <f t="shared" si="2"/>
        <v>2.9430000000000001</v>
      </c>
      <c r="K14" s="14">
        <v>250</v>
      </c>
    </row>
    <row r="15" spans="1:11" x14ac:dyDescent="0.25">
      <c r="A15" s="3">
        <v>14</v>
      </c>
      <c r="B15" s="1" t="s">
        <v>13</v>
      </c>
      <c r="C15" s="12">
        <f>('SAE J2707 Method A Standard'!C15*1000)/('Tire Size Calculator'!$C$8*60)</f>
        <v>391.92923754434872</v>
      </c>
      <c r="D15" s="13">
        <f>'SAE J2707 Method A Standard'!D15</f>
        <v>31.05</v>
      </c>
      <c r="E15" s="18" t="s">
        <v>26</v>
      </c>
      <c r="F15" s="19" t="s">
        <v>26</v>
      </c>
      <c r="G15" s="18" t="s">
        <v>31</v>
      </c>
      <c r="H15" s="19" t="s">
        <v>38</v>
      </c>
      <c r="I15" s="18">
        <v>0.3</v>
      </c>
      <c r="J15" s="19">
        <f t="shared" si="2"/>
        <v>2.9430000000000001</v>
      </c>
      <c r="K15" s="14">
        <v>100</v>
      </c>
    </row>
    <row r="16" spans="1:11" x14ac:dyDescent="0.25">
      <c r="A16" s="3">
        <v>15</v>
      </c>
      <c r="B16" s="1" t="s">
        <v>14</v>
      </c>
      <c r="C16" s="12">
        <f>('SAE J2707 Method A Standard'!C16*1000)/('Tire Size Calculator'!$C$8*60)</f>
        <v>391.92923754434872</v>
      </c>
      <c r="D16" s="13">
        <f>'SAE J2707 Method A Standard'!D16</f>
        <v>31.05</v>
      </c>
      <c r="E16" s="18">
        <v>50</v>
      </c>
      <c r="F16" s="19">
        <f t="shared" si="0"/>
        <v>122</v>
      </c>
      <c r="G16" s="18">
        <v>100</v>
      </c>
      <c r="H16" s="19">
        <f t="shared" si="1"/>
        <v>212</v>
      </c>
      <c r="I16" s="18">
        <v>0.3</v>
      </c>
      <c r="J16" s="19">
        <f t="shared" si="2"/>
        <v>2.9430000000000001</v>
      </c>
      <c r="K16" s="14">
        <v>200</v>
      </c>
    </row>
    <row r="17" spans="1:11" ht="15.75" thickBot="1" x14ac:dyDescent="0.3">
      <c r="A17" s="3">
        <v>16</v>
      </c>
      <c r="B17" s="1" t="s">
        <v>15</v>
      </c>
      <c r="C17" s="12">
        <f>('SAE J2707 Method A Standard'!C17*1000)/('Tire Size Calculator'!$C$8*60)</f>
        <v>783.85847508869745</v>
      </c>
      <c r="D17" s="13">
        <f>'SAE J2707 Method A Standard'!D17</f>
        <v>62.1</v>
      </c>
      <c r="E17" s="20">
        <v>100</v>
      </c>
      <c r="F17" s="21">
        <f t="shared" si="0"/>
        <v>212</v>
      </c>
      <c r="G17" s="20">
        <v>100</v>
      </c>
      <c r="H17" s="21">
        <f t="shared" si="1"/>
        <v>212</v>
      </c>
      <c r="I17" s="20">
        <v>0.3</v>
      </c>
      <c r="J17" s="21">
        <f t="shared" si="2"/>
        <v>2.9430000000000001</v>
      </c>
      <c r="K17" s="1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"/>
  <sheetViews>
    <sheetView workbookViewId="0">
      <selection activeCell="I2" sqref="I2:I10"/>
    </sheetView>
  </sheetViews>
  <sheetFormatPr defaultRowHeight="15" x14ac:dyDescent="0.25"/>
  <cols>
    <col min="1" max="1" width="11.7109375" style="5" bestFit="1" customWidth="1"/>
    <col min="2" max="2" width="30.5703125" bestFit="1" customWidth="1"/>
    <col min="3" max="3" width="7.140625" bestFit="1" customWidth="1"/>
    <col min="4" max="4" width="6.5703125" bestFit="1" customWidth="1"/>
    <col min="5" max="9" width="8.85546875" bestFit="1" customWidth="1"/>
    <col min="10" max="10" width="8.28515625" bestFit="1" customWidth="1"/>
  </cols>
  <sheetData>
    <row r="1" spans="1:10" s="5" customFormat="1" ht="75.75" thickBot="1" x14ac:dyDescent="0.3">
      <c r="A1" s="3" t="s">
        <v>16</v>
      </c>
      <c r="B1" s="3" t="s">
        <v>17</v>
      </c>
      <c r="C1" s="4" t="s">
        <v>18</v>
      </c>
      <c r="D1" s="4" t="s">
        <v>19</v>
      </c>
      <c r="E1" s="4" t="s">
        <v>47</v>
      </c>
      <c r="F1" s="4" t="s">
        <v>48</v>
      </c>
      <c r="G1" s="4" t="s">
        <v>23</v>
      </c>
      <c r="H1" s="4" t="s">
        <v>21</v>
      </c>
      <c r="I1" s="4" t="s">
        <v>24</v>
      </c>
      <c r="J1" s="4" t="s">
        <v>25</v>
      </c>
    </row>
    <row r="2" spans="1:10" x14ac:dyDescent="0.25">
      <c r="A2" s="3">
        <v>1</v>
      </c>
      <c r="B2" s="1" t="s">
        <v>0</v>
      </c>
      <c r="C2" s="2">
        <v>50</v>
      </c>
      <c r="D2" s="2">
        <f>C2*0.621</f>
        <v>31.05</v>
      </c>
      <c r="E2" s="22">
        <v>4</v>
      </c>
      <c r="F2" s="23">
        <f>E2*0.621</f>
        <v>2.484</v>
      </c>
      <c r="G2" s="22">
        <v>100</v>
      </c>
      <c r="H2" s="23">
        <f>(G2*9/5) + 32</f>
        <v>212</v>
      </c>
      <c r="I2" s="2">
        <v>0.25</v>
      </c>
      <c r="J2" s="2">
        <v>100</v>
      </c>
    </row>
    <row r="3" spans="1:10" x14ac:dyDescent="0.25">
      <c r="A3" s="3">
        <v>2</v>
      </c>
      <c r="B3" s="1" t="s">
        <v>39</v>
      </c>
      <c r="C3" s="2">
        <v>50</v>
      </c>
      <c r="D3" s="2">
        <f t="shared" ref="D3:D10" si="0">C3*0.621</f>
        <v>31.05</v>
      </c>
      <c r="E3" s="24">
        <v>4</v>
      </c>
      <c r="F3" s="25">
        <f t="shared" ref="F3:F10" si="1">E3*0.621</f>
        <v>2.484</v>
      </c>
      <c r="G3" s="24">
        <v>150</v>
      </c>
      <c r="H3" s="25">
        <f t="shared" ref="H3:H10" si="2">(G3*9/5) + 32</f>
        <v>302</v>
      </c>
      <c r="I3" s="2">
        <v>0.25</v>
      </c>
      <c r="J3" s="2">
        <v>200</v>
      </c>
    </row>
    <row r="4" spans="1:10" x14ac:dyDescent="0.25">
      <c r="A4" s="3">
        <v>3</v>
      </c>
      <c r="B4" s="1" t="s">
        <v>40</v>
      </c>
      <c r="C4" s="2">
        <v>150</v>
      </c>
      <c r="D4" s="2">
        <f t="shared" si="0"/>
        <v>93.15</v>
      </c>
      <c r="E4" s="24">
        <v>80</v>
      </c>
      <c r="F4" s="25">
        <f t="shared" si="1"/>
        <v>49.68</v>
      </c>
      <c r="G4" s="24">
        <v>150</v>
      </c>
      <c r="H4" s="25">
        <f t="shared" si="2"/>
        <v>302</v>
      </c>
      <c r="I4" s="2">
        <v>0.4</v>
      </c>
      <c r="J4" s="2">
        <v>100</v>
      </c>
    </row>
    <row r="5" spans="1:10" x14ac:dyDescent="0.25">
      <c r="A5" s="3">
        <v>4</v>
      </c>
      <c r="B5" s="1" t="s">
        <v>41</v>
      </c>
      <c r="C5" s="2">
        <v>80</v>
      </c>
      <c r="D5" s="2">
        <f t="shared" si="0"/>
        <v>49.68</v>
      </c>
      <c r="E5" s="24">
        <v>4</v>
      </c>
      <c r="F5" s="25">
        <f t="shared" si="1"/>
        <v>2.484</v>
      </c>
      <c r="G5" s="24">
        <v>200</v>
      </c>
      <c r="H5" s="25">
        <f t="shared" si="2"/>
        <v>392</v>
      </c>
      <c r="I5" s="2">
        <v>0.35</v>
      </c>
      <c r="J5" s="2">
        <v>200</v>
      </c>
    </row>
    <row r="6" spans="1:10" x14ac:dyDescent="0.25">
      <c r="A6" s="3">
        <v>5</v>
      </c>
      <c r="B6" s="1" t="s">
        <v>42</v>
      </c>
      <c r="C6" s="2">
        <v>100</v>
      </c>
      <c r="D6" s="2">
        <f t="shared" si="0"/>
        <v>62.1</v>
      </c>
      <c r="E6" s="24">
        <v>4</v>
      </c>
      <c r="F6" s="25">
        <f t="shared" si="1"/>
        <v>2.484</v>
      </c>
      <c r="G6" s="24">
        <v>125</v>
      </c>
      <c r="H6" s="25">
        <f t="shared" si="2"/>
        <v>257</v>
      </c>
      <c r="I6" s="2">
        <v>0.4</v>
      </c>
      <c r="J6" s="2">
        <v>200</v>
      </c>
    </row>
    <row r="7" spans="1:10" x14ac:dyDescent="0.25">
      <c r="A7" s="3">
        <v>6</v>
      </c>
      <c r="B7" s="1" t="s">
        <v>43</v>
      </c>
      <c r="C7" s="2">
        <v>180</v>
      </c>
      <c r="D7" s="2">
        <f t="shared" si="0"/>
        <v>111.78</v>
      </c>
      <c r="E7" s="24">
        <v>80</v>
      </c>
      <c r="F7" s="25">
        <f t="shared" si="1"/>
        <v>49.68</v>
      </c>
      <c r="G7" s="24">
        <v>100</v>
      </c>
      <c r="H7" s="25">
        <f t="shared" si="2"/>
        <v>212</v>
      </c>
      <c r="I7" s="2">
        <v>0.5</v>
      </c>
      <c r="J7" s="2">
        <v>50</v>
      </c>
    </row>
    <row r="8" spans="1:10" x14ac:dyDescent="0.25">
      <c r="A8" s="3">
        <v>7</v>
      </c>
      <c r="B8" s="1" t="s">
        <v>44</v>
      </c>
      <c r="C8" s="2">
        <v>50</v>
      </c>
      <c r="D8" s="2">
        <f t="shared" si="0"/>
        <v>31.05</v>
      </c>
      <c r="E8" s="24">
        <v>4</v>
      </c>
      <c r="F8" s="25">
        <f t="shared" si="1"/>
        <v>2.484</v>
      </c>
      <c r="G8" s="24">
        <v>150</v>
      </c>
      <c r="H8" s="25">
        <f t="shared" si="2"/>
        <v>302</v>
      </c>
      <c r="I8" s="2">
        <v>0.25</v>
      </c>
      <c r="J8" s="2">
        <v>200</v>
      </c>
    </row>
    <row r="9" spans="1:10" x14ac:dyDescent="0.25">
      <c r="A9" s="3">
        <v>8</v>
      </c>
      <c r="B9" s="1" t="s">
        <v>45</v>
      </c>
      <c r="C9" s="2">
        <v>100</v>
      </c>
      <c r="D9" s="2">
        <f t="shared" si="0"/>
        <v>62.1</v>
      </c>
      <c r="E9" s="24">
        <v>4</v>
      </c>
      <c r="F9" s="25">
        <f t="shared" si="1"/>
        <v>2.484</v>
      </c>
      <c r="G9" s="24">
        <v>125</v>
      </c>
      <c r="H9" s="25">
        <f t="shared" si="2"/>
        <v>257</v>
      </c>
      <c r="I9" s="2">
        <v>0.4</v>
      </c>
      <c r="J9" s="2">
        <v>200</v>
      </c>
    </row>
    <row r="10" spans="1:10" ht="15.75" thickBot="1" x14ac:dyDescent="0.3">
      <c r="A10" s="3">
        <v>9</v>
      </c>
      <c r="B10" s="1" t="s">
        <v>46</v>
      </c>
      <c r="C10" s="2">
        <v>80</v>
      </c>
      <c r="D10" s="2">
        <f t="shared" si="0"/>
        <v>49.68</v>
      </c>
      <c r="E10" s="26">
        <v>4</v>
      </c>
      <c r="F10" s="27">
        <f t="shared" si="1"/>
        <v>2.484</v>
      </c>
      <c r="G10" s="26">
        <v>350</v>
      </c>
      <c r="H10" s="27">
        <f t="shared" si="2"/>
        <v>662</v>
      </c>
      <c r="I10" s="2">
        <v>0.35</v>
      </c>
      <c r="J10" s="2">
        <v>50</v>
      </c>
    </row>
    <row r="11" spans="1:10" x14ac:dyDescent="0.25">
      <c r="A11" s="3"/>
      <c r="B11" s="1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3"/>
      <c r="B12" s="1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3"/>
      <c r="B13" s="1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"/>
      <c r="B14" s="1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3"/>
      <c r="B15" s="1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3"/>
      <c r="B16" s="1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3"/>
      <c r="B17" s="1"/>
      <c r="C17" s="2"/>
      <c r="D17" s="2"/>
      <c r="E17" s="2"/>
      <c r="F17" s="2"/>
      <c r="G17" s="2"/>
      <c r="H17" s="2"/>
      <c r="I17" s="2"/>
      <c r="J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92BA-C479-4CD9-B33C-D14D755606D0}">
  <dimension ref="A1:K17"/>
  <sheetViews>
    <sheetView workbookViewId="0">
      <selection activeCell="H17" sqref="H17"/>
    </sheetView>
  </sheetViews>
  <sheetFormatPr defaultRowHeight="15" x14ac:dyDescent="0.25"/>
  <cols>
    <col min="1" max="1" width="11.7109375" style="5" bestFit="1" customWidth="1"/>
    <col min="2" max="2" width="30.5703125" bestFit="1" customWidth="1"/>
    <col min="3" max="3" width="9.140625" customWidth="1"/>
    <col min="4" max="4" width="6.5703125" bestFit="1" customWidth="1"/>
    <col min="5" max="6" width="8.85546875" bestFit="1" customWidth="1"/>
    <col min="7" max="7" width="12.5703125" customWidth="1"/>
    <col min="8" max="8" width="12.7109375" customWidth="1"/>
    <col min="9" max="9" width="13.42578125" customWidth="1"/>
    <col min="10" max="10" width="12.28515625" customWidth="1"/>
    <col min="11" max="11" width="8.28515625" bestFit="1" customWidth="1"/>
  </cols>
  <sheetData>
    <row r="1" spans="1:11" s="5" customFormat="1" ht="60.75" thickBot="1" x14ac:dyDescent="0.3">
      <c r="A1" s="3" t="s">
        <v>16</v>
      </c>
      <c r="B1" s="3" t="s">
        <v>17</v>
      </c>
      <c r="C1" s="4" t="s">
        <v>87</v>
      </c>
      <c r="D1" s="4" t="s">
        <v>19</v>
      </c>
      <c r="E1" s="4" t="s">
        <v>89</v>
      </c>
      <c r="F1" s="4" t="s">
        <v>48</v>
      </c>
      <c r="G1" s="4" t="s">
        <v>23</v>
      </c>
      <c r="H1" s="4" t="s">
        <v>21</v>
      </c>
      <c r="I1" s="4" t="s">
        <v>24</v>
      </c>
      <c r="J1" s="4" t="s">
        <v>88</v>
      </c>
      <c r="K1" s="4" t="s">
        <v>25</v>
      </c>
    </row>
    <row r="2" spans="1:11" x14ac:dyDescent="0.25">
      <c r="A2" s="3">
        <v>1</v>
      </c>
      <c r="B2" s="1" t="s">
        <v>0</v>
      </c>
      <c r="C2" s="15">
        <f>('SAE J2707 Method B Standard'!C2*1000)/(60*'Tire Size Calculator'!$C$8)</f>
        <v>391.92923754434872</v>
      </c>
      <c r="D2" s="14">
        <f>'SAE J2707 Method B Standard'!D2</f>
        <v>31.05</v>
      </c>
      <c r="E2" s="15">
        <f>(1000*'SAE J2707 Method B Standard'!E2)/(60*'Tire Size Calculator'!$C$8)</f>
        <v>31.354339003547896</v>
      </c>
      <c r="F2" s="14">
        <f>'SAE J2707 Method B Standard'!F2</f>
        <v>2.484</v>
      </c>
      <c r="G2" s="16">
        <v>100</v>
      </c>
      <c r="H2" s="17">
        <f>(G2*9/5) + 32</f>
        <v>212</v>
      </c>
      <c r="I2" s="16">
        <v>0.25</v>
      </c>
      <c r="J2" s="31">
        <f>I2*9.81</f>
        <v>2.4525000000000001</v>
      </c>
      <c r="K2" s="14">
        <v>100</v>
      </c>
    </row>
    <row r="3" spans="1:11" x14ac:dyDescent="0.25">
      <c r="A3" s="3">
        <v>2</v>
      </c>
      <c r="B3" s="1" t="s">
        <v>39</v>
      </c>
      <c r="C3" s="15">
        <f>('SAE J2707 Method B Standard'!C3*1000)/(60*'Tire Size Calculator'!$C$8)</f>
        <v>391.92923754434872</v>
      </c>
      <c r="D3" s="14">
        <f>'SAE J2707 Method B Standard'!D3</f>
        <v>31.05</v>
      </c>
      <c r="E3" s="15">
        <f>(1000*'SAE J2707 Method B Standard'!E3)/(60*'Tire Size Calculator'!$C$8)</f>
        <v>31.354339003547896</v>
      </c>
      <c r="F3" s="14">
        <f>'SAE J2707 Method B Standard'!F3</f>
        <v>2.484</v>
      </c>
      <c r="G3" s="18">
        <v>150</v>
      </c>
      <c r="H3" s="19">
        <f t="shared" ref="H3:H10" si="0">(G3*9/5) + 32</f>
        <v>302</v>
      </c>
      <c r="I3" s="18">
        <v>0.25</v>
      </c>
      <c r="J3" s="32">
        <f t="shared" ref="J3:J10" si="1">I3*9.81</f>
        <v>2.4525000000000001</v>
      </c>
      <c r="K3" s="14">
        <v>200</v>
      </c>
    </row>
    <row r="4" spans="1:11" x14ac:dyDescent="0.25">
      <c r="A4" s="3">
        <v>3</v>
      </c>
      <c r="B4" s="1" t="s">
        <v>40</v>
      </c>
      <c r="C4" s="15">
        <f>('SAE J2707 Method B Standard'!C4*1000)/(60*'Tire Size Calculator'!$C$8)</f>
        <v>1175.7877126330461</v>
      </c>
      <c r="D4" s="14">
        <f>'SAE J2707 Method B Standard'!D4</f>
        <v>93.15</v>
      </c>
      <c r="E4" s="15">
        <f>(1000*'SAE J2707 Method B Standard'!E4)/(60*'Tire Size Calculator'!$C$8)</f>
        <v>627.08678007095796</v>
      </c>
      <c r="F4" s="14">
        <f>'SAE J2707 Method B Standard'!F4</f>
        <v>49.68</v>
      </c>
      <c r="G4" s="18">
        <v>150</v>
      </c>
      <c r="H4" s="19">
        <f t="shared" si="0"/>
        <v>302</v>
      </c>
      <c r="I4" s="18">
        <v>0.4</v>
      </c>
      <c r="J4" s="32">
        <f t="shared" si="1"/>
        <v>3.9240000000000004</v>
      </c>
      <c r="K4" s="14">
        <v>100</v>
      </c>
    </row>
    <row r="5" spans="1:11" x14ac:dyDescent="0.25">
      <c r="A5" s="3">
        <v>4</v>
      </c>
      <c r="B5" s="1" t="s">
        <v>41</v>
      </c>
      <c r="C5" s="15">
        <f>('SAE J2707 Method B Standard'!C5*1000)/(60*'Tire Size Calculator'!$C$8)</f>
        <v>627.08678007095796</v>
      </c>
      <c r="D5" s="14">
        <f>'SAE J2707 Method B Standard'!D5</f>
        <v>49.68</v>
      </c>
      <c r="E5" s="15">
        <f>(1000*'SAE J2707 Method B Standard'!E5)/(60*'Tire Size Calculator'!$C$8)</f>
        <v>31.354339003547896</v>
      </c>
      <c r="F5" s="14">
        <f>'SAE J2707 Method B Standard'!F5</f>
        <v>2.484</v>
      </c>
      <c r="G5" s="18">
        <v>200</v>
      </c>
      <c r="H5" s="19">
        <f t="shared" si="0"/>
        <v>392</v>
      </c>
      <c r="I5" s="18">
        <v>0.35</v>
      </c>
      <c r="J5" s="32">
        <f t="shared" si="1"/>
        <v>3.4335</v>
      </c>
      <c r="K5" s="14">
        <v>200</v>
      </c>
    </row>
    <row r="6" spans="1:11" x14ac:dyDescent="0.25">
      <c r="A6" s="3">
        <v>5</v>
      </c>
      <c r="B6" s="1" t="s">
        <v>42</v>
      </c>
      <c r="C6" s="15">
        <f>('SAE J2707 Method B Standard'!C6*1000)/(60*'Tire Size Calculator'!$C$8)</f>
        <v>783.85847508869745</v>
      </c>
      <c r="D6" s="14">
        <f>'SAE J2707 Method B Standard'!D6</f>
        <v>62.1</v>
      </c>
      <c r="E6" s="15">
        <f>(1000*'SAE J2707 Method B Standard'!E6)/(60*'Tire Size Calculator'!$C$8)</f>
        <v>31.354339003547896</v>
      </c>
      <c r="F6" s="14">
        <f>'SAE J2707 Method B Standard'!F6</f>
        <v>2.484</v>
      </c>
      <c r="G6" s="18">
        <v>125</v>
      </c>
      <c r="H6" s="19">
        <f t="shared" si="0"/>
        <v>257</v>
      </c>
      <c r="I6" s="18">
        <v>0.4</v>
      </c>
      <c r="J6" s="32">
        <f t="shared" si="1"/>
        <v>3.9240000000000004</v>
      </c>
      <c r="K6" s="14">
        <v>200</v>
      </c>
    </row>
    <row r="7" spans="1:11" x14ac:dyDescent="0.25">
      <c r="A7" s="3">
        <v>6</v>
      </c>
      <c r="B7" s="1" t="s">
        <v>43</v>
      </c>
      <c r="C7" s="15">
        <f>('SAE J2707 Method B Standard'!C7*1000)/(60*'Tire Size Calculator'!$C$8)</f>
        <v>1410.9452551596553</v>
      </c>
      <c r="D7" s="14">
        <f>'SAE J2707 Method B Standard'!D7</f>
        <v>111.78</v>
      </c>
      <c r="E7" s="15">
        <f>(1000*'SAE J2707 Method B Standard'!E7)/(60*'Tire Size Calculator'!$C$8)</f>
        <v>627.08678007095796</v>
      </c>
      <c r="F7" s="14">
        <f>'SAE J2707 Method B Standard'!F7</f>
        <v>49.68</v>
      </c>
      <c r="G7" s="18">
        <v>100</v>
      </c>
      <c r="H7" s="19">
        <f t="shared" si="0"/>
        <v>212</v>
      </c>
      <c r="I7" s="18">
        <v>0.5</v>
      </c>
      <c r="J7" s="32">
        <f t="shared" si="1"/>
        <v>4.9050000000000002</v>
      </c>
      <c r="K7" s="14">
        <v>50</v>
      </c>
    </row>
    <row r="8" spans="1:11" x14ac:dyDescent="0.25">
      <c r="A8" s="3">
        <v>7</v>
      </c>
      <c r="B8" s="1" t="s">
        <v>44</v>
      </c>
      <c r="C8" s="15">
        <f>('SAE J2707 Method B Standard'!C8*1000)/(60*'Tire Size Calculator'!$C$8)</f>
        <v>391.92923754434872</v>
      </c>
      <c r="D8" s="14">
        <f>'SAE J2707 Method B Standard'!D8</f>
        <v>31.05</v>
      </c>
      <c r="E8" s="15">
        <f>(1000*'SAE J2707 Method B Standard'!E8)/(60*'Tire Size Calculator'!$C$8)</f>
        <v>31.354339003547896</v>
      </c>
      <c r="F8" s="14">
        <f>'SAE J2707 Method B Standard'!F8</f>
        <v>2.484</v>
      </c>
      <c r="G8" s="18">
        <v>150</v>
      </c>
      <c r="H8" s="19">
        <f t="shared" si="0"/>
        <v>302</v>
      </c>
      <c r="I8" s="18">
        <v>0.25</v>
      </c>
      <c r="J8" s="32">
        <f t="shared" si="1"/>
        <v>2.4525000000000001</v>
      </c>
      <c r="K8" s="14">
        <v>200</v>
      </c>
    </row>
    <row r="9" spans="1:11" x14ac:dyDescent="0.25">
      <c r="A9" s="3">
        <v>8</v>
      </c>
      <c r="B9" s="1" t="s">
        <v>45</v>
      </c>
      <c r="C9" s="15">
        <f>('SAE J2707 Method B Standard'!C9*1000)/(60*'Tire Size Calculator'!$C$8)</f>
        <v>783.85847508869745</v>
      </c>
      <c r="D9" s="14">
        <f>'SAE J2707 Method B Standard'!D9</f>
        <v>62.1</v>
      </c>
      <c r="E9" s="15">
        <f>(1000*'SAE J2707 Method B Standard'!E9)/(60*'Tire Size Calculator'!$C$8)</f>
        <v>31.354339003547896</v>
      </c>
      <c r="F9" s="14">
        <f>'SAE J2707 Method B Standard'!F9</f>
        <v>2.484</v>
      </c>
      <c r="G9" s="18">
        <v>125</v>
      </c>
      <c r="H9" s="19">
        <f t="shared" si="0"/>
        <v>257</v>
      </c>
      <c r="I9" s="18">
        <v>0.4</v>
      </c>
      <c r="J9" s="32">
        <f t="shared" si="1"/>
        <v>3.9240000000000004</v>
      </c>
      <c r="K9" s="14">
        <v>200</v>
      </c>
    </row>
    <row r="10" spans="1:11" ht="15.75" thickBot="1" x14ac:dyDescent="0.3">
      <c r="A10" s="3">
        <v>9</v>
      </c>
      <c r="B10" s="1" t="s">
        <v>46</v>
      </c>
      <c r="C10" s="15">
        <f>('SAE J2707 Method B Standard'!C10*1000)/(60*'Tire Size Calculator'!$C$8)</f>
        <v>627.08678007095796</v>
      </c>
      <c r="D10" s="14">
        <f>'SAE J2707 Method B Standard'!D10</f>
        <v>49.68</v>
      </c>
      <c r="E10" s="15">
        <f>(1000*'SAE J2707 Method B Standard'!E10)/(60*'Tire Size Calculator'!$C$8)</f>
        <v>31.354339003547896</v>
      </c>
      <c r="F10" s="14">
        <f>'SAE J2707 Method B Standard'!F10</f>
        <v>2.484</v>
      </c>
      <c r="G10" s="20">
        <v>350</v>
      </c>
      <c r="H10" s="21">
        <f t="shared" si="0"/>
        <v>662</v>
      </c>
      <c r="I10" s="20">
        <v>0.35</v>
      </c>
      <c r="J10" s="33">
        <f t="shared" si="1"/>
        <v>3.4335</v>
      </c>
      <c r="K10" s="14">
        <v>50</v>
      </c>
    </row>
    <row r="11" spans="1:11" x14ac:dyDescent="0.25">
      <c r="A11" s="3"/>
      <c r="B11" s="1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3"/>
      <c r="B12" s="1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3"/>
      <c r="B13" s="1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3"/>
      <c r="B14" s="1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3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3"/>
      <c r="B16" s="1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3"/>
      <c r="B17" s="1"/>
      <c r="C17" s="2"/>
      <c r="D17" s="2"/>
      <c r="E17" s="2"/>
      <c r="F17" s="2"/>
      <c r="G17" s="2"/>
      <c r="H17" s="2"/>
      <c r="I17" s="2"/>
      <c r="J17" s="2"/>
      <c r="K1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4CAD-509E-4F3C-962B-4FD7DD7C9113}">
  <dimension ref="A1:K19"/>
  <sheetViews>
    <sheetView workbookViewId="0">
      <selection activeCell="G10" sqref="G10"/>
    </sheetView>
  </sheetViews>
  <sheetFormatPr defaultRowHeight="15" x14ac:dyDescent="0.25"/>
  <cols>
    <col min="1" max="1" width="11.7109375" bestFit="1" customWidth="1"/>
    <col min="2" max="2" width="20.7109375" bestFit="1" customWidth="1"/>
    <col min="9" max="9" width="12.5703125" customWidth="1"/>
  </cols>
  <sheetData>
    <row r="1" spans="1:11" ht="75.75" thickBot="1" x14ac:dyDescent="0.3">
      <c r="A1" s="3" t="s">
        <v>16</v>
      </c>
      <c r="B1" s="3" t="s">
        <v>17</v>
      </c>
      <c r="C1" s="4" t="s">
        <v>18</v>
      </c>
      <c r="D1" s="4" t="s">
        <v>19</v>
      </c>
      <c r="E1" s="4" t="s">
        <v>47</v>
      </c>
      <c r="F1" s="4" t="s">
        <v>48</v>
      </c>
      <c r="G1" s="4" t="s">
        <v>23</v>
      </c>
      <c r="H1" s="4" t="s">
        <v>21</v>
      </c>
      <c r="I1" s="4" t="s">
        <v>24</v>
      </c>
      <c r="J1" s="4" t="s">
        <v>25</v>
      </c>
    </row>
    <row r="2" spans="1:11" x14ac:dyDescent="0.25">
      <c r="A2">
        <v>0</v>
      </c>
      <c r="B2" s="34" t="s">
        <v>0</v>
      </c>
      <c r="C2" s="37">
        <v>50</v>
      </c>
      <c r="D2" s="38">
        <f>C2*0.621</f>
        <v>31.05</v>
      </c>
      <c r="E2" s="37">
        <v>4</v>
      </c>
      <c r="F2" s="38">
        <f>E2*0.621</f>
        <v>2.484</v>
      </c>
      <c r="G2" s="22">
        <v>100</v>
      </c>
      <c r="H2" s="38">
        <f>G2*(9/5) + 32</f>
        <v>212</v>
      </c>
      <c r="I2" s="29">
        <v>0.25</v>
      </c>
      <c r="J2" s="35">
        <v>100</v>
      </c>
      <c r="K2" s="34"/>
    </row>
    <row r="3" spans="1:11" x14ac:dyDescent="0.25">
      <c r="A3">
        <v>1</v>
      </c>
      <c r="B3" s="34" t="s">
        <v>39</v>
      </c>
      <c r="C3" s="39">
        <v>50</v>
      </c>
      <c r="D3" s="40">
        <f t="shared" ref="D3:D18" si="0">C3*0.621</f>
        <v>31.05</v>
      </c>
      <c r="E3" s="39">
        <v>4</v>
      </c>
      <c r="F3" s="40">
        <f t="shared" ref="F3:F18" si="1">E3*0.621</f>
        <v>2.484</v>
      </c>
      <c r="G3" s="24">
        <v>150</v>
      </c>
      <c r="H3" s="40">
        <f t="shared" ref="H3:H18" si="2">G3*(9/5) + 32</f>
        <v>302</v>
      </c>
      <c r="I3" s="29">
        <v>0.25</v>
      </c>
      <c r="J3" s="35">
        <v>200</v>
      </c>
      <c r="K3" s="34"/>
    </row>
    <row r="4" spans="1:11" x14ac:dyDescent="0.25">
      <c r="A4">
        <v>2</v>
      </c>
      <c r="B4" s="34" t="s">
        <v>40</v>
      </c>
      <c r="C4" s="39">
        <v>150</v>
      </c>
      <c r="D4" s="40">
        <f t="shared" si="0"/>
        <v>93.15</v>
      </c>
      <c r="E4" s="39">
        <v>80</v>
      </c>
      <c r="F4" s="40">
        <f t="shared" si="1"/>
        <v>49.68</v>
      </c>
      <c r="G4" s="24">
        <v>150</v>
      </c>
      <c r="H4" s="40">
        <f t="shared" si="2"/>
        <v>302</v>
      </c>
      <c r="I4" s="29">
        <v>0.4</v>
      </c>
      <c r="J4" s="35">
        <v>100</v>
      </c>
      <c r="K4" s="34"/>
    </row>
    <row r="5" spans="1:11" x14ac:dyDescent="0.25">
      <c r="A5">
        <v>3</v>
      </c>
      <c r="B5" s="34" t="s">
        <v>41</v>
      </c>
      <c r="C5" s="39">
        <v>80</v>
      </c>
      <c r="D5" s="40">
        <f t="shared" si="0"/>
        <v>49.68</v>
      </c>
      <c r="E5" s="39">
        <v>4</v>
      </c>
      <c r="F5" s="40">
        <f t="shared" si="1"/>
        <v>2.484</v>
      </c>
      <c r="G5" s="24">
        <v>200</v>
      </c>
      <c r="H5" s="40">
        <f t="shared" si="2"/>
        <v>392</v>
      </c>
      <c r="I5" s="29">
        <v>0.35</v>
      </c>
      <c r="J5" s="35">
        <v>200</v>
      </c>
      <c r="K5" s="34"/>
    </row>
    <row r="6" spans="1:11" x14ac:dyDescent="0.25">
      <c r="A6">
        <v>4</v>
      </c>
      <c r="B6" s="34" t="s">
        <v>90</v>
      </c>
      <c r="C6" s="39">
        <v>100</v>
      </c>
      <c r="D6" s="40">
        <f t="shared" si="0"/>
        <v>62.1</v>
      </c>
      <c r="E6" s="39">
        <v>4</v>
      </c>
      <c r="F6" s="40">
        <f t="shared" si="1"/>
        <v>2.484</v>
      </c>
      <c r="G6" s="24">
        <v>125</v>
      </c>
      <c r="H6" s="40">
        <f t="shared" si="2"/>
        <v>257</v>
      </c>
      <c r="I6" s="29">
        <v>0.4</v>
      </c>
      <c r="J6" s="35">
        <v>200</v>
      </c>
      <c r="K6" s="34"/>
    </row>
    <row r="7" spans="1:11" x14ac:dyDescent="0.25">
      <c r="A7">
        <v>5</v>
      </c>
      <c r="B7" s="34" t="s">
        <v>91</v>
      </c>
      <c r="C7" s="39">
        <v>180</v>
      </c>
      <c r="D7" s="40">
        <f t="shared" si="0"/>
        <v>111.78</v>
      </c>
      <c r="E7" s="39">
        <v>80</v>
      </c>
      <c r="F7" s="40">
        <f t="shared" si="1"/>
        <v>49.68</v>
      </c>
      <c r="G7" s="24">
        <v>100</v>
      </c>
      <c r="H7" s="40">
        <f t="shared" si="2"/>
        <v>212</v>
      </c>
      <c r="I7" s="29">
        <v>0.5</v>
      </c>
      <c r="J7" s="35">
        <v>50</v>
      </c>
      <c r="K7" s="34"/>
    </row>
    <row r="8" spans="1:11" x14ac:dyDescent="0.25">
      <c r="A8">
        <v>6</v>
      </c>
      <c r="B8" s="34" t="s">
        <v>44</v>
      </c>
      <c r="C8" s="39">
        <v>50</v>
      </c>
      <c r="D8" s="40">
        <f t="shared" si="0"/>
        <v>31.05</v>
      </c>
      <c r="E8" s="39">
        <v>4</v>
      </c>
      <c r="F8" s="40">
        <f t="shared" si="1"/>
        <v>2.484</v>
      </c>
      <c r="G8" s="24">
        <v>150</v>
      </c>
      <c r="H8" s="40">
        <f t="shared" si="2"/>
        <v>302</v>
      </c>
      <c r="I8" s="29">
        <v>0.25</v>
      </c>
      <c r="J8" s="35">
        <v>200</v>
      </c>
      <c r="K8" s="34"/>
    </row>
    <row r="9" spans="1:11" x14ac:dyDescent="0.25">
      <c r="A9">
        <v>7</v>
      </c>
      <c r="B9" s="34" t="s">
        <v>45</v>
      </c>
      <c r="C9" s="39">
        <v>100</v>
      </c>
      <c r="D9" s="40">
        <f t="shared" si="0"/>
        <v>62.1</v>
      </c>
      <c r="E9" s="39">
        <v>4</v>
      </c>
      <c r="F9" s="40">
        <f t="shared" si="1"/>
        <v>2.484</v>
      </c>
      <c r="G9" s="24">
        <v>125</v>
      </c>
      <c r="H9" s="40">
        <f t="shared" si="2"/>
        <v>257</v>
      </c>
      <c r="I9" s="29">
        <v>0.4</v>
      </c>
      <c r="J9" s="35">
        <v>200</v>
      </c>
      <c r="K9" s="34"/>
    </row>
    <row r="10" spans="1:11" x14ac:dyDescent="0.25">
      <c r="A10">
        <v>8</v>
      </c>
      <c r="B10" s="34" t="s">
        <v>92</v>
      </c>
      <c r="C10" s="39">
        <v>80</v>
      </c>
      <c r="D10" s="40">
        <f t="shared" si="0"/>
        <v>49.68</v>
      </c>
      <c r="E10" s="39">
        <v>4</v>
      </c>
      <c r="F10" s="40">
        <f t="shared" si="1"/>
        <v>2.484</v>
      </c>
      <c r="G10" s="24">
        <v>350</v>
      </c>
      <c r="H10" s="40">
        <f t="shared" si="2"/>
        <v>662</v>
      </c>
      <c r="I10" s="29">
        <v>0.35</v>
      </c>
      <c r="J10" s="35">
        <v>50</v>
      </c>
      <c r="K10" s="34"/>
    </row>
    <row r="11" spans="1:11" x14ac:dyDescent="0.25">
      <c r="A11">
        <v>9</v>
      </c>
      <c r="B11" s="34" t="s">
        <v>39</v>
      </c>
      <c r="C11" s="39">
        <v>50</v>
      </c>
      <c r="D11" s="40">
        <f t="shared" si="0"/>
        <v>31.05</v>
      </c>
      <c r="E11" s="39">
        <v>4</v>
      </c>
      <c r="F11" s="40">
        <f t="shared" si="1"/>
        <v>2.484</v>
      </c>
      <c r="G11" s="24">
        <v>150</v>
      </c>
      <c r="H11" s="40">
        <f t="shared" si="2"/>
        <v>302</v>
      </c>
      <c r="I11" s="29">
        <v>0.25</v>
      </c>
      <c r="J11" s="35">
        <v>200</v>
      </c>
      <c r="K11" s="34"/>
    </row>
    <row r="12" spans="1:11" x14ac:dyDescent="0.25">
      <c r="A12">
        <v>10</v>
      </c>
      <c r="B12" s="34" t="s">
        <v>40</v>
      </c>
      <c r="C12" s="39">
        <v>150</v>
      </c>
      <c r="D12" s="40">
        <f t="shared" si="0"/>
        <v>93.15</v>
      </c>
      <c r="E12" s="39">
        <v>80</v>
      </c>
      <c r="F12" s="40">
        <f t="shared" si="1"/>
        <v>49.68</v>
      </c>
      <c r="G12" s="24">
        <v>150</v>
      </c>
      <c r="H12" s="40">
        <f t="shared" si="2"/>
        <v>302</v>
      </c>
      <c r="I12" s="29">
        <v>0.4</v>
      </c>
      <c r="J12" s="35">
        <v>100</v>
      </c>
      <c r="K12" s="34"/>
    </row>
    <row r="13" spans="1:11" x14ac:dyDescent="0.25">
      <c r="A13">
        <v>11</v>
      </c>
      <c r="B13" s="34" t="s">
        <v>41</v>
      </c>
      <c r="C13" s="39">
        <v>80</v>
      </c>
      <c r="D13" s="40">
        <f t="shared" si="0"/>
        <v>49.68</v>
      </c>
      <c r="E13" s="39">
        <v>4</v>
      </c>
      <c r="F13" s="40">
        <f t="shared" si="1"/>
        <v>2.484</v>
      </c>
      <c r="G13" s="24">
        <v>200</v>
      </c>
      <c r="H13" s="40">
        <f t="shared" si="2"/>
        <v>392</v>
      </c>
      <c r="I13" s="29">
        <v>0.35</v>
      </c>
      <c r="J13" s="35">
        <v>200</v>
      </c>
      <c r="K13" s="34"/>
    </row>
    <row r="14" spans="1:11" x14ac:dyDescent="0.25">
      <c r="A14">
        <v>12</v>
      </c>
      <c r="B14" s="34" t="s">
        <v>90</v>
      </c>
      <c r="C14" s="39">
        <v>100</v>
      </c>
      <c r="D14" s="40">
        <f t="shared" si="0"/>
        <v>62.1</v>
      </c>
      <c r="E14" s="39">
        <v>4</v>
      </c>
      <c r="F14" s="40">
        <f t="shared" si="1"/>
        <v>2.484</v>
      </c>
      <c r="G14" s="24">
        <v>125</v>
      </c>
      <c r="H14" s="40">
        <f t="shared" si="2"/>
        <v>257</v>
      </c>
      <c r="I14" s="29">
        <v>0.4</v>
      </c>
      <c r="J14" s="35">
        <v>200</v>
      </c>
      <c r="K14" s="34"/>
    </row>
    <row r="15" spans="1:11" x14ac:dyDescent="0.25">
      <c r="A15">
        <v>13</v>
      </c>
      <c r="B15" s="34" t="s">
        <v>91</v>
      </c>
      <c r="C15" s="39">
        <v>180</v>
      </c>
      <c r="D15" s="40">
        <f t="shared" si="0"/>
        <v>111.78</v>
      </c>
      <c r="E15" s="39">
        <v>80</v>
      </c>
      <c r="F15" s="40">
        <f t="shared" si="1"/>
        <v>49.68</v>
      </c>
      <c r="G15" s="24">
        <v>100</v>
      </c>
      <c r="H15" s="40">
        <f t="shared" si="2"/>
        <v>212</v>
      </c>
      <c r="I15" s="29">
        <v>0.5</v>
      </c>
      <c r="J15" s="35">
        <v>50</v>
      </c>
      <c r="K15" s="34"/>
    </row>
    <row r="16" spans="1:11" x14ac:dyDescent="0.25">
      <c r="A16">
        <v>14</v>
      </c>
      <c r="B16" s="34" t="s">
        <v>44</v>
      </c>
      <c r="C16" s="39">
        <v>50</v>
      </c>
      <c r="D16" s="40">
        <f t="shared" si="0"/>
        <v>31.05</v>
      </c>
      <c r="E16" s="39">
        <v>4</v>
      </c>
      <c r="F16" s="40">
        <f t="shared" si="1"/>
        <v>2.484</v>
      </c>
      <c r="G16" s="24">
        <v>150</v>
      </c>
      <c r="H16" s="40">
        <f t="shared" si="2"/>
        <v>302</v>
      </c>
      <c r="I16" s="29">
        <v>0.25</v>
      </c>
      <c r="J16" s="35">
        <v>200</v>
      </c>
      <c r="K16" s="34"/>
    </row>
    <row r="17" spans="1:11" x14ac:dyDescent="0.25">
      <c r="A17">
        <v>15</v>
      </c>
      <c r="B17" s="34" t="s">
        <v>45</v>
      </c>
      <c r="C17" s="39">
        <v>100</v>
      </c>
      <c r="D17" s="40">
        <f t="shared" si="0"/>
        <v>62.1</v>
      </c>
      <c r="E17" s="39">
        <v>4</v>
      </c>
      <c r="F17" s="40">
        <f t="shared" si="1"/>
        <v>2.484</v>
      </c>
      <c r="G17" s="24">
        <v>125</v>
      </c>
      <c r="H17" s="40">
        <f t="shared" si="2"/>
        <v>257</v>
      </c>
      <c r="I17" s="29">
        <v>0.4</v>
      </c>
      <c r="J17" s="35">
        <v>200</v>
      </c>
      <c r="K17" s="34"/>
    </row>
    <row r="18" spans="1:11" ht="15.75" thickBot="1" x14ac:dyDescent="0.3">
      <c r="A18">
        <v>16</v>
      </c>
      <c r="B18" s="34" t="s">
        <v>92</v>
      </c>
      <c r="C18" s="41">
        <v>80</v>
      </c>
      <c r="D18" s="42">
        <f t="shared" si="0"/>
        <v>49.68</v>
      </c>
      <c r="E18" s="41">
        <v>4</v>
      </c>
      <c r="F18" s="42">
        <f t="shared" si="1"/>
        <v>2.484</v>
      </c>
      <c r="G18" s="26">
        <v>350</v>
      </c>
      <c r="H18" s="42">
        <f t="shared" si="2"/>
        <v>662</v>
      </c>
      <c r="I18" s="29">
        <v>0.35</v>
      </c>
      <c r="J18" s="36">
        <v>50</v>
      </c>
      <c r="K18" s="34"/>
    </row>
    <row r="19" spans="1:11" x14ac:dyDescent="0.25">
      <c r="B19" s="34"/>
      <c r="C19" s="34"/>
      <c r="D19" s="34"/>
      <c r="E19" s="34"/>
      <c r="F19" s="34"/>
      <c r="G19" s="34"/>
      <c r="H19" s="34"/>
      <c r="I19" s="34"/>
      <c r="J19" s="34"/>
      <c r="K19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2EAFF-1AF5-4217-A7A2-0E876D9712B2}">
  <dimension ref="A1:K18"/>
  <sheetViews>
    <sheetView workbookViewId="0">
      <selection activeCell="E2" sqref="E2"/>
    </sheetView>
  </sheetViews>
  <sheetFormatPr defaultRowHeight="15" x14ac:dyDescent="0.25"/>
  <cols>
    <col min="1" max="1" width="11.7109375" bestFit="1" customWidth="1"/>
    <col min="2" max="2" width="20.7109375" bestFit="1" customWidth="1"/>
  </cols>
  <sheetData>
    <row r="1" spans="1:11" s="5" customFormat="1" ht="60.75" x14ac:dyDescent="0.3">
      <c r="A1" s="3" t="s">
        <v>16</v>
      </c>
      <c r="B1" s="3" t="s">
        <v>17</v>
      </c>
      <c r="C1" s="4" t="s">
        <v>87</v>
      </c>
      <c r="D1" s="4" t="s">
        <v>19</v>
      </c>
      <c r="E1" s="4" t="s">
        <v>89</v>
      </c>
      <c r="F1" s="4" t="s">
        <v>48</v>
      </c>
      <c r="G1" s="4" t="s">
        <v>23</v>
      </c>
      <c r="H1" s="4" t="s">
        <v>21</v>
      </c>
      <c r="I1" s="4" t="s">
        <v>24</v>
      </c>
      <c r="J1" s="4" t="s">
        <v>88</v>
      </c>
      <c r="K1" s="4" t="s">
        <v>25</v>
      </c>
    </row>
    <row r="2" spans="1:11" x14ac:dyDescent="0.25">
      <c r="A2">
        <v>0</v>
      </c>
      <c r="B2" s="34" t="s">
        <v>0</v>
      </c>
      <c r="C2">
        <f>('SAE 2707 Police B Standard'!C2*1000)/(60*'Tire Size Calculator'!$C$8)</f>
        <v>391.92923754434872</v>
      </c>
      <c r="D2">
        <f>'SAE 2707 Police B Standard'!D2</f>
        <v>31.05</v>
      </c>
      <c r="E2">
        <f>('SAE 2707 Police B Standard'!F2*1000)/(60*'Tire Size Calculator'!$C$8)</f>
        <v>19.471044521203243</v>
      </c>
      <c r="F2">
        <f>'SAE 2707 Police B Standard'!F2</f>
        <v>2.484</v>
      </c>
      <c r="G2">
        <f>'SAE 2707 Police B Standard'!G2</f>
        <v>100</v>
      </c>
      <c r="H2">
        <f>'SAE 2707 Police B Standard'!H2</f>
        <v>212</v>
      </c>
      <c r="I2">
        <f>'SAE 2707 Police B Standard'!I2</f>
        <v>0.25</v>
      </c>
      <c r="J2">
        <f>I2*9.81</f>
        <v>2.4525000000000001</v>
      </c>
      <c r="K2">
        <f>'SAE 2707 Police B Standard'!J2</f>
        <v>100</v>
      </c>
    </row>
    <row r="3" spans="1:11" x14ac:dyDescent="0.25">
      <c r="A3">
        <v>1</v>
      </c>
      <c r="B3" s="34" t="s">
        <v>39</v>
      </c>
      <c r="C3">
        <f>('SAE 2707 Police B Standard'!C3*1000)/(60*'Tire Size Calculator'!$C$8)</f>
        <v>391.92923754434872</v>
      </c>
      <c r="D3">
        <f>'SAE 2707 Police B Standard'!D3</f>
        <v>31.05</v>
      </c>
      <c r="E3">
        <f>('SAE 2707 Police B Standard'!F3*1000)/(60*'Tire Size Calculator'!$C$8)</f>
        <v>19.471044521203243</v>
      </c>
      <c r="F3">
        <f>'SAE 2707 Police B Standard'!F3</f>
        <v>2.484</v>
      </c>
      <c r="G3">
        <f>'SAE 2707 Police B Standard'!G3</f>
        <v>150</v>
      </c>
      <c r="H3">
        <f>'SAE 2707 Police B Standard'!H3</f>
        <v>302</v>
      </c>
      <c r="I3">
        <f>'SAE 2707 Police B Standard'!I3</f>
        <v>0.25</v>
      </c>
      <c r="J3">
        <f t="shared" ref="J3:J18" si="0">I3*9.81</f>
        <v>2.4525000000000001</v>
      </c>
      <c r="K3">
        <f>'SAE 2707 Police B Standard'!J3</f>
        <v>200</v>
      </c>
    </row>
    <row r="4" spans="1:11" x14ac:dyDescent="0.25">
      <c r="A4">
        <v>2</v>
      </c>
      <c r="B4" s="34" t="s">
        <v>40</v>
      </c>
      <c r="C4">
        <f>('SAE 2707 Police B Standard'!C4*1000)/(60*'Tire Size Calculator'!$C$8)</f>
        <v>1175.7877126330461</v>
      </c>
      <c r="D4">
        <f>'SAE 2707 Police B Standard'!D4</f>
        <v>93.15</v>
      </c>
      <c r="E4">
        <f>('SAE 2707 Police B Standard'!F4*1000)/(60*'Tire Size Calculator'!$C$8)</f>
        <v>389.42089042406485</v>
      </c>
      <c r="F4">
        <f>'SAE 2707 Police B Standard'!F4</f>
        <v>49.68</v>
      </c>
      <c r="G4">
        <f>'SAE 2707 Police B Standard'!G4</f>
        <v>150</v>
      </c>
      <c r="H4">
        <f>'SAE 2707 Police B Standard'!H4</f>
        <v>302</v>
      </c>
      <c r="I4">
        <f>'SAE 2707 Police B Standard'!I4</f>
        <v>0.4</v>
      </c>
      <c r="J4">
        <f t="shared" si="0"/>
        <v>3.9240000000000004</v>
      </c>
      <c r="K4">
        <f>'SAE 2707 Police B Standard'!J4</f>
        <v>100</v>
      </c>
    </row>
    <row r="5" spans="1:11" x14ac:dyDescent="0.25">
      <c r="A5">
        <v>3</v>
      </c>
      <c r="B5" s="34" t="s">
        <v>41</v>
      </c>
      <c r="C5">
        <f>('SAE 2707 Police B Standard'!C5*1000)/(60*'Tire Size Calculator'!$C$8)</f>
        <v>627.08678007095796</v>
      </c>
      <c r="D5">
        <f>'SAE 2707 Police B Standard'!D5</f>
        <v>49.68</v>
      </c>
      <c r="E5">
        <f>('SAE 2707 Police B Standard'!F5*1000)/(60*'Tire Size Calculator'!$C$8)</f>
        <v>19.471044521203243</v>
      </c>
      <c r="F5">
        <f>'SAE 2707 Police B Standard'!F5</f>
        <v>2.484</v>
      </c>
      <c r="G5">
        <f>'SAE 2707 Police B Standard'!G5</f>
        <v>200</v>
      </c>
      <c r="H5">
        <f>'SAE 2707 Police B Standard'!H5</f>
        <v>392</v>
      </c>
      <c r="I5">
        <f>'SAE 2707 Police B Standard'!I5</f>
        <v>0.35</v>
      </c>
      <c r="J5">
        <f t="shared" si="0"/>
        <v>3.4335</v>
      </c>
      <c r="K5">
        <f>'SAE 2707 Police B Standard'!J5</f>
        <v>200</v>
      </c>
    </row>
    <row r="6" spans="1:11" x14ac:dyDescent="0.25">
      <c r="A6">
        <v>4</v>
      </c>
      <c r="B6" s="34" t="s">
        <v>90</v>
      </c>
      <c r="C6">
        <f>('SAE 2707 Police B Standard'!C6*1000)/(60*'Tire Size Calculator'!$C$8)</f>
        <v>783.85847508869745</v>
      </c>
      <c r="D6">
        <f>'SAE 2707 Police B Standard'!D6</f>
        <v>62.1</v>
      </c>
      <c r="E6">
        <f>('SAE 2707 Police B Standard'!F6*1000)/(60*'Tire Size Calculator'!$C$8)</f>
        <v>19.471044521203243</v>
      </c>
      <c r="F6">
        <f>'SAE 2707 Police B Standard'!F6</f>
        <v>2.484</v>
      </c>
      <c r="G6">
        <f>'SAE 2707 Police B Standard'!G6</f>
        <v>125</v>
      </c>
      <c r="H6">
        <f>'SAE 2707 Police B Standard'!H6</f>
        <v>257</v>
      </c>
      <c r="I6">
        <f>'SAE 2707 Police B Standard'!I6</f>
        <v>0.4</v>
      </c>
      <c r="J6">
        <f t="shared" si="0"/>
        <v>3.9240000000000004</v>
      </c>
      <c r="K6">
        <f>'SAE 2707 Police B Standard'!J6</f>
        <v>200</v>
      </c>
    </row>
    <row r="7" spans="1:11" x14ac:dyDescent="0.25">
      <c r="A7">
        <v>5</v>
      </c>
      <c r="B7" s="34" t="s">
        <v>91</v>
      </c>
      <c r="C7">
        <f>('SAE 2707 Police B Standard'!C7*1000)/(60*'Tire Size Calculator'!$C$8)</f>
        <v>1410.9452551596553</v>
      </c>
      <c r="D7">
        <f>'SAE 2707 Police B Standard'!D7</f>
        <v>111.78</v>
      </c>
      <c r="E7">
        <f>('SAE 2707 Police B Standard'!F7*1000)/(60*'Tire Size Calculator'!$C$8)</f>
        <v>389.42089042406485</v>
      </c>
      <c r="F7">
        <f>'SAE 2707 Police B Standard'!F7</f>
        <v>49.68</v>
      </c>
      <c r="G7">
        <f>'SAE 2707 Police B Standard'!G7</f>
        <v>100</v>
      </c>
      <c r="H7">
        <f>'SAE 2707 Police B Standard'!H7</f>
        <v>212</v>
      </c>
      <c r="I7">
        <f>'SAE 2707 Police B Standard'!I7</f>
        <v>0.5</v>
      </c>
      <c r="J7">
        <f t="shared" si="0"/>
        <v>4.9050000000000002</v>
      </c>
      <c r="K7">
        <f>'SAE 2707 Police B Standard'!J7</f>
        <v>50</v>
      </c>
    </row>
    <row r="8" spans="1:11" x14ac:dyDescent="0.25">
      <c r="A8">
        <v>6</v>
      </c>
      <c r="B8" s="34" t="s">
        <v>44</v>
      </c>
      <c r="C8">
        <f>('SAE 2707 Police B Standard'!C8*1000)/(60*'Tire Size Calculator'!$C$8)</f>
        <v>391.92923754434872</v>
      </c>
      <c r="D8">
        <f>'SAE 2707 Police B Standard'!D8</f>
        <v>31.05</v>
      </c>
      <c r="E8">
        <f>('SAE 2707 Police B Standard'!F8*1000)/(60*'Tire Size Calculator'!$C$8)</f>
        <v>19.471044521203243</v>
      </c>
      <c r="F8">
        <f>'SAE 2707 Police B Standard'!F8</f>
        <v>2.484</v>
      </c>
      <c r="G8">
        <f>'SAE 2707 Police B Standard'!G8</f>
        <v>150</v>
      </c>
      <c r="H8">
        <f>'SAE 2707 Police B Standard'!H8</f>
        <v>302</v>
      </c>
      <c r="I8">
        <f>'SAE 2707 Police B Standard'!I8</f>
        <v>0.25</v>
      </c>
      <c r="J8">
        <f t="shared" si="0"/>
        <v>2.4525000000000001</v>
      </c>
      <c r="K8">
        <f>'SAE 2707 Police B Standard'!J8</f>
        <v>200</v>
      </c>
    </row>
    <row r="9" spans="1:11" x14ac:dyDescent="0.25">
      <c r="A9">
        <v>7</v>
      </c>
      <c r="B9" s="34" t="s">
        <v>45</v>
      </c>
      <c r="C9">
        <f>('SAE 2707 Police B Standard'!C9*1000)/(60*'Tire Size Calculator'!$C$8)</f>
        <v>783.85847508869745</v>
      </c>
      <c r="D9">
        <f>'SAE 2707 Police B Standard'!D9</f>
        <v>62.1</v>
      </c>
      <c r="E9">
        <f>('SAE 2707 Police B Standard'!F9*1000)/(60*'Tire Size Calculator'!$C$8)</f>
        <v>19.471044521203243</v>
      </c>
      <c r="F9">
        <f>'SAE 2707 Police B Standard'!F9</f>
        <v>2.484</v>
      </c>
      <c r="G9">
        <f>'SAE 2707 Police B Standard'!G9</f>
        <v>125</v>
      </c>
      <c r="H9">
        <f>'SAE 2707 Police B Standard'!H9</f>
        <v>257</v>
      </c>
      <c r="I9">
        <f>'SAE 2707 Police B Standard'!I9</f>
        <v>0.4</v>
      </c>
      <c r="J9">
        <f t="shared" si="0"/>
        <v>3.9240000000000004</v>
      </c>
      <c r="K9">
        <f>'SAE 2707 Police B Standard'!J9</f>
        <v>200</v>
      </c>
    </row>
    <row r="10" spans="1:11" x14ac:dyDescent="0.25">
      <c r="A10">
        <v>8</v>
      </c>
      <c r="B10" s="34" t="s">
        <v>92</v>
      </c>
      <c r="C10">
        <f>('SAE 2707 Police B Standard'!C10*1000)/(60*'Tire Size Calculator'!$C$8)</f>
        <v>627.08678007095796</v>
      </c>
      <c r="D10">
        <f>'SAE 2707 Police B Standard'!D10</f>
        <v>49.68</v>
      </c>
      <c r="E10">
        <f>('SAE 2707 Police B Standard'!F10*1000)/(60*'Tire Size Calculator'!$C$8)</f>
        <v>19.471044521203243</v>
      </c>
      <c r="F10">
        <f>'SAE 2707 Police B Standard'!F10</f>
        <v>2.484</v>
      </c>
      <c r="G10">
        <f>'SAE 2707 Police B Standard'!G10</f>
        <v>350</v>
      </c>
      <c r="H10">
        <f>'SAE 2707 Police B Standard'!H10</f>
        <v>662</v>
      </c>
      <c r="I10">
        <f>'SAE 2707 Police B Standard'!I10</f>
        <v>0.35</v>
      </c>
      <c r="J10">
        <f t="shared" si="0"/>
        <v>3.4335</v>
      </c>
      <c r="K10">
        <f>'SAE 2707 Police B Standard'!J10</f>
        <v>50</v>
      </c>
    </row>
    <row r="11" spans="1:11" x14ac:dyDescent="0.25">
      <c r="A11">
        <v>9</v>
      </c>
      <c r="B11" s="34" t="s">
        <v>39</v>
      </c>
      <c r="C11">
        <f>('SAE 2707 Police B Standard'!C11*1000)/(60*'Tire Size Calculator'!$C$8)</f>
        <v>391.92923754434872</v>
      </c>
      <c r="D11">
        <f>'SAE 2707 Police B Standard'!D11</f>
        <v>31.05</v>
      </c>
      <c r="E11">
        <f>('SAE 2707 Police B Standard'!F11*1000)/(60*'Tire Size Calculator'!$C$8)</f>
        <v>19.471044521203243</v>
      </c>
      <c r="F11">
        <f>'SAE 2707 Police B Standard'!F11</f>
        <v>2.484</v>
      </c>
      <c r="G11">
        <f>'SAE 2707 Police B Standard'!G11</f>
        <v>150</v>
      </c>
      <c r="H11">
        <f>'SAE 2707 Police B Standard'!H11</f>
        <v>302</v>
      </c>
      <c r="I11">
        <f>'SAE 2707 Police B Standard'!I11</f>
        <v>0.25</v>
      </c>
      <c r="J11">
        <f t="shared" si="0"/>
        <v>2.4525000000000001</v>
      </c>
      <c r="K11">
        <f>'SAE 2707 Police B Standard'!J11</f>
        <v>200</v>
      </c>
    </row>
    <row r="12" spans="1:11" x14ac:dyDescent="0.25">
      <c r="A12">
        <v>10</v>
      </c>
      <c r="B12" s="34" t="s">
        <v>40</v>
      </c>
      <c r="C12">
        <f>('SAE 2707 Police B Standard'!C12*1000)/(60*'Tire Size Calculator'!$C$8)</f>
        <v>1175.7877126330461</v>
      </c>
      <c r="D12">
        <f>'SAE 2707 Police B Standard'!D12</f>
        <v>93.15</v>
      </c>
      <c r="E12">
        <f>('SAE 2707 Police B Standard'!F12*1000)/(60*'Tire Size Calculator'!$C$8)</f>
        <v>389.42089042406485</v>
      </c>
      <c r="F12">
        <f>'SAE 2707 Police B Standard'!F12</f>
        <v>49.68</v>
      </c>
      <c r="G12">
        <f>'SAE 2707 Police B Standard'!G12</f>
        <v>150</v>
      </c>
      <c r="H12">
        <f>'SAE 2707 Police B Standard'!H12</f>
        <v>302</v>
      </c>
      <c r="I12">
        <f>'SAE 2707 Police B Standard'!I12</f>
        <v>0.4</v>
      </c>
      <c r="J12">
        <f t="shared" si="0"/>
        <v>3.9240000000000004</v>
      </c>
      <c r="K12">
        <f>'SAE 2707 Police B Standard'!J12</f>
        <v>100</v>
      </c>
    </row>
    <row r="13" spans="1:11" x14ac:dyDescent="0.25">
      <c r="A13">
        <v>11</v>
      </c>
      <c r="B13" s="34" t="s">
        <v>41</v>
      </c>
      <c r="C13">
        <f>('SAE 2707 Police B Standard'!C13*1000)/(60*'Tire Size Calculator'!$C$8)</f>
        <v>627.08678007095796</v>
      </c>
      <c r="D13">
        <f>'SAE 2707 Police B Standard'!D13</f>
        <v>49.68</v>
      </c>
      <c r="E13">
        <f>('SAE 2707 Police B Standard'!F13*1000)/(60*'Tire Size Calculator'!$C$8)</f>
        <v>19.471044521203243</v>
      </c>
      <c r="F13">
        <f>'SAE 2707 Police B Standard'!F13</f>
        <v>2.484</v>
      </c>
      <c r="G13">
        <f>'SAE 2707 Police B Standard'!G13</f>
        <v>200</v>
      </c>
      <c r="H13">
        <f>'SAE 2707 Police B Standard'!H13</f>
        <v>392</v>
      </c>
      <c r="I13">
        <f>'SAE 2707 Police B Standard'!I13</f>
        <v>0.35</v>
      </c>
      <c r="J13">
        <f t="shared" si="0"/>
        <v>3.4335</v>
      </c>
      <c r="K13">
        <f>'SAE 2707 Police B Standard'!J13</f>
        <v>200</v>
      </c>
    </row>
    <row r="14" spans="1:11" x14ac:dyDescent="0.25">
      <c r="A14">
        <v>12</v>
      </c>
      <c r="B14" s="34" t="s">
        <v>90</v>
      </c>
      <c r="C14">
        <f>('SAE 2707 Police B Standard'!C14*1000)/(60*'Tire Size Calculator'!$C$8)</f>
        <v>783.85847508869745</v>
      </c>
      <c r="D14">
        <f>'SAE 2707 Police B Standard'!D14</f>
        <v>62.1</v>
      </c>
      <c r="E14">
        <f>('SAE 2707 Police B Standard'!F14*1000)/(60*'Tire Size Calculator'!$C$8)</f>
        <v>19.471044521203243</v>
      </c>
      <c r="F14">
        <f>'SAE 2707 Police B Standard'!F14</f>
        <v>2.484</v>
      </c>
      <c r="G14">
        <f>'SAE 2707 Police B Standard'!G14</f>
        <v>125</v>
      </c>
      <c r="H14">
        <f>'SAE 2707 Police B Standard'!H14</f>
        <v>257</v>
      </c>
      <c r="I14">
        <f>'SAE 2707 Police B Standard'!I14</f>
        <v>0.4</v>
      </c>
      <c r="J14">
        <f t="shared" si="0"/>
        <v>3.9240000000000004</v>
      </c>
      <c r="K14">
        <f>'SAE 2707 Police B Standard'!J14</f>
        <v>200</v>
      </c>
    </row>
    <row r="15" spans="1:11" x14ac:dyDescent="0.25">
      <c r="A15">
        <v>13</v>
      </c>
      <c r="B15" s="34" t="s">
        <v>91</v>
      </c>
      <c r="C15">
        <f>('SAE 2707 Police B Standard'!C15*1000)/(60*'Tire Size Calculator'!$C$8)</f>
        <v>1410.9452551596553</v>
      </c>
      <c r="D15">
        <f>'SAE 2707 Police B Standard'!D15</f>
        <v>111.78</v>
      </c>
      <c r="E15">
        <f>('SAE 2707 Police B Standard'!F15*1000)/(60*'Tire Size Calculator'!$C$8)</f>
        <v>389.42089042406485</v>
      </c>
      <c r="F15">
        <f>'SAE 2707 Police B Standard'!F15</f>
        <v>49.68</v>
      </c>
      <c r="G15">
        <f>'SAE 2707 Police B Standard'!G15</f>
        <v>100</v>
      </c>
      <c r="H15">
        <f>'SAE 2707 Police B Standard'!H15</f>
        <v>212</v>
      </c>
      <c r="I15">
        <f>'SAE 2707 Police B Standard'!I15</f>
        <v>0.5</v>
      </c>
      <c r="J15">
        <f t="shared" si="0"/>
        <v>4.9050000000000002</v>
      </c>
      <c r="K15">
        <f>'SAE 2707 Police B Standard'!J15</f>
        <v>50</v>
      </c>
    </row>
    <row r="16" spans="1:11" x14ac:dyDescent="0.25">
      <c r="A16">
        <v>14</v>
      </c>
      <c r="B16" s="34" t="s">
        <v>44</v>
      </c>
      <c r="C16">
        <f>('SAE 2707 Police B Standard'!C16*1000)/(60*'Tire Size Calculator'!$C$8)</f>
        <v>391.92923754434872</v>
      </c>
      <c r="D16">
        <f>'SAE 2707 Police B Standard'!D16</f>
        <v>31.05</v>
      </c>
      <c r="E16">
        <f>('SAE 2707 Police B Standard'!F16*1000)/(60*'Tire Size Calculator'!$C$8)</f>
        <v>19.471044521203243</v>
      </c>
      <c r="F16">
        <f>'SAE 2707 Police B Standard'!F16</f>
        <v>2.484</v>
      </c>
      <c r="G16">
        <f>'SAE 2707 Police B Standard'!G16</f>
        <v>150</v>
      </c>
      <c r="H16">
        <f>'SAE 2707 Police B Standard'!H16</f>
        <v>302</v>
      </c>
      <c r="I16">
        <f>'SAE 2707 Police B Standard'!I16</f>
        <v>0.25</v>
      </c>
      <c r="J16">
        <f t="shared" si="0"/>
        <v>2.4525000000000001</v>
      </c>
      <c r="K16">
        <f>'SAE 2707 Police B Standard'!J16</f>
        <v>200</v>
      </c>
    </row>
    <row r="17" spans="1:11" x14ac:dyDescent="0.25">
      <c r="A17">
        <v>15</v>
      </c>
      <c r="B17" s="34" t="s">
        <v>45</v>
      </c>
      <c r="C17">
        <f>('SAE 2707 Police B Standard'!C17*1000)/(60*'Tire Size Calculator'!$C$8)</f>
        <v>783.85847508869745</v>
      </c>
      <c r="D17">
        <f>'SAE 2707 Police B Standard'!D17</f>
        <v>62.1</v>
      </c>
      <c r="E17">
        <f>('SAE 2707 Police B Standard'!F17*1000)/(60*'Tire Size Calculator'!$C$8)</f>
        <v>19.471044521203243</v>
      </c>
      <c r="F17">
        <f>'SAE 2707 Police B Standard'!F17</f>
        <v>2.484</v>
      </c>
      <c r="G17">
        <f>'SAE 2707 Police B Standard'!G17</f>
        <v>125</v>
      </c>
      <c r="H17">
        <f>'SAE 2707 Police B Standard'!H17</f>
        <v>257</v>
      </c>
      <c r="I17">
        <f>'SAE 2707 Police B Standard'!I17</f>
        <v>0.4</v>
      </c>
      <c r="J17">
        <f t="shared" si="0"/>
        <v>3.9240000000000004</v>
      </c>
      <c r="K17">
        <f>'SAE 2707 Police B Standard'!J17</f>
        <v>200</v>
      </c>
    </row>
    <row r="18" spans="1:11" x14ac:dyDescent="0.25">
      <c r="A18">
        <v>16</v>
      </c>
      <c r="B18" s="34" t="s">
        <v>92</v>
      </c>
      <c r="C18">
        <f>('SAE 2707 Police B Standard'!C18*1000)/(60*'Tire Size Calculator'!$C$8)</f>
        <v>627.08678007095796</v>
      </c>
      <c r="D18">
        <f>'SAE 2707 Police B Standard'!D18</f>
        <v>49.68</v>
      </c>
      <c r="E18">
        <f>('SAE 2707 Police B Standard'!F18*1000)/(60*'Tire Size Calculator'!$C$8)</f>
        <v>19.471044521203243</v>
      </c>
      <c r="F18">
        <f>'SAE 2707 Police B Standard'!F18</f>
        <v>2.484</v>
      </c>
      <c r="G18">
        <f>'SAE 2707 Police B Standard'!G18</f>
        <v>350</v>
      </c>
      <c r="H18">
        <f>'SAE 2707 Police B Standard'!H18</f>
        <v>662</v>
      </c>
      <c r="I18">
        <f>'SAE 2707 Police B Standard'!I18</f>
        <v>0.35</v>
      </c>
      <c r="J18">
        <f t="shared" si="0"/>
        <v>3.4335</v>
      </c>
      <c r="K18">
        <f>'SAE 2707 Police B Standard'!J18</f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264D-5F09-4B29-A31D-43713A180466}">
  <dimension ref="A2:D20"/>
  <sheetViews>
    <sheetView workbookViewId="0">
      <selection activeCell="C17" sqref="C17"/>
    </sheetView>
  </sheetViews>
  <sheetFormatPr defaultRowHeight="15" x14ac:dyDescent="0.25"/>
  <cols>
    <col min="1" max="1" width="24.5703125" style="5" bestFit="1" customWidth="1"/>
    <col min="2" max="2" width="10.85546875" customWidth="1"/>
    <col min="4" max="4" width="22.5703125" bestFit="1" customWidth="1"/>
  </cols>
  <sheetData>
    <row r="2" spans="1:4" s="5" customFormat="1" x14ac:dyDescent="0.25">
      <c r="A2" s="5" t="s">
        <v>60</v>
      </c>
      <c r="B2" s="5" t="s">
        <v>60</v>
      </c>
      <c r="C2" s="5" t="s">
        <v>61</v>
      </c>
      <c r="D2" s="5" t="s">
        <v>62</v>
      </c>
    </row>
    <row r="3" spans="1:4" x14ac:dyDescent="0.25">
      <c r="A3" s="5" t="s">
        <v>58</v>
      </c>
      <c r="B3" t="s">
        <v>63</v>
      </c>
      <c r="C3">
        <v>0.3</v>
      </c>
      <c r="D3" t="s">
        <v>71</v>
      </c>
    </row>
    <row r="4" spans="1:4" x14ac:dyDescent="0.25">
      <c r="A4" s="5" t="s">
        <v>56</v>
      </c>
      <c r="B4" t="s">
        <v>64</v>
      </c>
      <c r="C4">
        <v>9.81</v>
      </c>
      <c r="D4" t="s">
        <v>57</v>
      </c>
    </row>
    <row r="5" spans="1:4" x14ac:dyDescent="0.25">
      <c r="A5" s="5" t="s">
        <v>59</v>
      </c>
      <c r="B5" s="6" t="s">
        <v>65</v>
      </c>
      <c r="C5">
        <f>C4*C3</f>
        <v>2.9430000000000001</v>
      </c>
      <c r="D5" t="s">
        <v>57</v>
      </c>
    </row>
    <row r="6" spans="1:4" x14ac:dyDescent="0.25">
      <c r="A6" s="5" t="s">
        <v>66</v>
      </c>
      <c r="B6" s="6" t="s">
        <v>67</v>
      </c>
      <c r="C6">
        <v>25.68</v>
      </c>
      <c r="D6" t="s">
        <v>68</v>
      </c>
    </row>
    <row r="7" spans="1:4" x14ac:dyDescent="0.25">
      <c r="B7" s="6"/>
    </row>
    <row r="8" spans="1:4" x14ac:dyDescent="0.25">
      <c r="A8" s="5" t="s">
        <v>69</v>
      </c>
      <c r="B8" s="6" t="s">
        <v>70</v>
      </c>
      <c r="C8">
        <v>3.1415899999999999</v>
      </c>
      <c r="D8" t="s">
        <v>71</v>
      </c>
    </row>
    <row r="9" spans="1:4" x14ac:dyDescent="0.25">
      <c r="A9" s="5" t="s">
        <v>77</v>
      </c>
      <c r="B9" s="6" t="s">
        <v>78</v>
      </c>
      <c r="C9">
        <f>C8*C6</f>
        <v>80.676031199999997</v>
      </c>
      <c r="D9" t="s">
        <v>79</v>
      </c>
    </row>
    <row r="10" spans="1:4" x14ac:dyDescent="0.25">
      <c r="C10">
        <f>C9/39.3701</f>
        <v>2.0491700859281536</v>
      </c>
      <c r="D10" t="s">
        <v>80</v>
      </c>
    </row>
    <row r="14" spans="1:4" x14ac:dyDescent="0.25">
      <c r="A14" s="5" t="s">
        <v>72</v>
      </c>
      <c r="C14">
        <v>600</v>
      </c>
      <c r="D14" t="s">
        <v>74</v>
      </c>
    </row>
    <row r="15" spans="1:4" x14ac:dyDescent="0.25">
      <c r="A15" s="5" t="s">
        <v>73</v>
      </c>
      <c r="C15">
        <v>450</v>
      </c>
      <c r="D15" t="s">
        <v>74</v>
      </c>
    </row>
    <row r="17" spans="1:1" x14ac:dyDescent="0.25">
      <c r="A17" s="5" t="s">
        <v>75</v>
      </c>
    </row>
    <row r="18" spans="1:1" x14ac:dyDescent="0.25">
      <c r="A18" s="5" t="s">
        <v>76</v>
      </c>
    </row>
    <row r="20" spans="1:1" x14ac:dyDescent="0.25">
      <c r="A20" s="5" t="s">
        <v>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Tire Size Calculator</vt:lpstr>
      <vt:lpstr>SAE J2707 Method A Standard</vt:lpstr>
      <vt:lpstr>SAE J2707 A Dyno</vt:lpstr>
      <vt:lpstr>SAE J2707 Method B Standard</vt:lpstr>
      <vt:lpstr>SAE J2707 B Dyno</vt:lpstr>
      <vt:lpstr>SAE 2707 Police B Standard</vt:lpstr>
      <vt:lpstr>SAE 2707 Police B Dyno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FDP-CAD</dc:creator>
  <cp:lastModifiedBy>Cody Boyd</cp:lastModifiedBy>
  <dcterms:created xsi:type="dcterms:W3CDTF">2019-09-09T16:32:23Z</dcterms:created>
  <dcterms:modified xsi:type="dcterms:W3CDTF">2020-07-08T16:42:06Z</dcterms:modified>
</cp:coreProperties>
</file>