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ackUps\Master_IT-Management\Master-Thesis\03_PythonProjekt\Ergebnisse\"/>
    </mc:Choice>
  </mc:AlternateContent>
  <xr:revisionPtr revIDLastSave="0" documentId="13_ncr:1_{A9A67685-A5B5-4215-8E8D-70FC1251DFF1}" xr6:coauthVersionLast="47" xr6:coauthVersionMax="47" xr10:uidLastSave="{00000000-0000-0000-0000-000000000000}"/>
  <bookViews>
    <workbookView xWindow="38280" yWindow="-120" windowWidth="29040" windowHeight="16440" xr2:uid="{4C63EBF6-CEDE-49E3-9119-2C4A6151987E}"/>
  </bookViews>
  <sheets>
    <sheet name="Übersicht" sheetId="1" r:id="rId1"/>
    <sheet name="Ohne Zwischenspalten" sheetId="7" r:id="rId2"/>
    <sheet name="Prozent" sheetId="3" r:id="rId3"/>
    <sheet name="Präzision" sheetId="4" r:id="rId4"/>
    <sheet name="Abdeckung" sheetId="5" r:id="rId5"/>
    <sheet name="Boxplot Präzision" sheetId="6" r:id="rId6"/>
    <sheet name="Anzahl Vorschläge ohne 1st half" sheetId="8" r:id="rId7"/>
    <sheet name="Tabelle1" sheetId="10" r:id="rId8"/>
  </sheets>
  <definedNames>
    <definedName name="_xlnm._FilterDatabase" localSheetId="2" hidden="1">Prozent!$A$1:$O$23</definedName>
    <definedName name="_xlnm._FilterDatabase" localSheetId="0">Übersicht!$A$1:$A$8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0" i="1" l="1"/>
  <c r="M29" i="1"/>
  <c r="S26" i="1"/>
  <c r="R26" i="1"/>
  <c r="N26" i="1"/>
  <c r="M26" i="1"/>
  <c r="S25" i="1"/>
  <c r="R25" i="1"/>
  <c r="N25" i="1"/>
  <c r="M25" i="1"/>
  <c r="I26" i="1"/>
  <c r="H26" i="1"/>
  <c r="I25" i="1"/>
  <c r="H25" i="1"/>
  <c r="S19" i="1"/>
  <c r="S20" i="1"/>
  <c r="S21" i="1"/>
  <c r="S22" i="1"/>
  <c r="S18" i="1"/>
  <c r="R19" i="1"/>
  <c r="R20" i="1"/>
  <c r="R21" i="1"/>
  <c r="R22" i="1"/>
  <c r="R18" i="1"/>
  <c r="S11" i="1"/>
  <c r="S12" i="1"/>
  <c r="S13" i="1"/>
  <c r="S14" i="1"/>
  <c r="S10" i="1"/>
  <c r="R11" i="1"/>
  <c r="R12" i="1"/>
  <c r="R13" i="1"/>
  <c r="R14" i="1"/>
  <c r="R10" i="1"/>
  <c r="S3" i="1"/>
  <c r="S4" i="1"/>
  <c r="S5" i="1"/>
  <c r="S6" i="1"/>
  <c r="R3" i="1"/>
  <c r="R4" i="1"/>
  <c r="R5" i="1"/>
  <c r="R6" i="1"/>
  <c r="S2" i="1"/>
  <c r="R2" i="1"/>
  <c r="P24" i="1"/>
  <c r="P23" i="1"/>
  <c r="P16" i="1"/>
  <c r="P15" i="1"/>
  <c r="P8" i="1"/>
  <c r="P7" i="1"/>
  <c r="M19" i="1" l="1"/>
  <c r="N19" i="1"/>
  <c r="M20" i="1"/>
  <c r="N20" i="1"/>
  <c r="M21" i="1"/>
  <c r="N21" i="1"/>
  <c r="M22" i="1"/>
  <c r="N22" i="1"/>
  <c r="N18" i="1"/>
  <c r="M18" i="1"/>
  <c r="N11" i="1"/>
  <c r="N12" i="1"/>
  <c r="N13" i="1"/>
  <c r="N14" i="1"/>
  <c r="M11" i="1"/>
  <c r="M12" i="1"/>
  <c r="M13" i="1"/>
  <c r="M14" i="1"/>
  <c r="N10" i="1"/>
  <c r="M10" i="1"/>
  <c r="N6" i="1"/>
  <c r="M6" i="1"/>
  <c r="N5" i="1"/>
  <c r="M5" i="1"/>
  <c r="N4" i="1"/>
  <c r="M4" i="1"/>
  <c r="N3" i="1"/>
  <c r="M3" i="1"/>
  <c r="N2" i="1"/>
  <c r="M2" i="1"/>
  <c r="H19" i="1"/>
  <c r="H20" i="1"/>
  <c r="H21" i="1"/>
  <c r="H22" i="1"/>
  <c r="I19" i="1"/>
  <c r="I20" i="1"/>
  <c r="I21" i="1"/>
  <c r="I22" i="1"/>
  <c r="I18" i="1"/>
  <c r="H18" i="1"/>
  <c r="I11" i="1"/>
  <c r="I12" i="1"/>
  <c r="I13" i="1"/>
  <c r="I14" i="1"/>
  <c r="H11" i="1"/>
  <c r="H12" i="1"/>
  <c r="H13" i="1"/>
  <c r="H14" i="1"/>
  <c r="I10" i="1"/>
  <c r="H10" i="1"/>
  <c r="I3" i="1"/>
  <c r="I4" i="1"/>
  <c r="I5" i="1"/>
  <c r="I6" i="1"/>
  <c r="I2" i="1"/>
  <c r="H2" i="1"/>
  <c r="H3" i="1"/>
  <c r="H4" i="1"/>
  <c r="H5" i="1"/>
  <c r="H6" i="1"/>
  <c r="C9" i="5"/>
  <c r="D9" i="5"/>
  <c r="E9" i="5"/>
  <c r="C10" i="5"/>
  <c r="D10" i="5"/>
  <c r="E10" i="5"/>
  <c r="D8" i="5"/>
  <c r="E8" i="5"/>
  <c r="C8" i="5"/>
  <c r="C9" i="4"/>
  <c r="D8" i="4"/>
  <c r="E8" i="4"/>
  <c r="D9" i="4"/>
  <c r="E9" i="4"/>
  <c r="D10" i="4"/>
  <c r="E10" i="4"/>
  <c r="C10" i="4"/>
  <c r="C8" i="4"/>
  <c r="F21" i="8"/>
  <c r="G21" i="8"/>
  <c r="H21" i="8"/>
  <c r="F23" i="8"/>
  <c r="G23" i="8"/>
  <c r="H23" i="8"/>
  <c r="F14" i="8"/>
  <c r="G14" i="8"/>
  <c r="H14" i="8"/>
  <c r="F7" i="8"/>
  <c r="G7" i="8"/>
  <c r="H7" i="8"/>
  <c r="D23" i="8"/>
  <c r="E23" i="8"/>
  <c r="E21" i="8"/>
  <c r="E14" i="8"/>
  <c r="E7" i="8"/>
  <c r="D21" i="8"/>
  <c r="D14" i="8"/>
  <c r="D7" i="8"/>
  <c r="C23" i="8"/>
  <c r="C21" i="8"/>
  <c r="C14" i="8"/>
  <c r="C7" i="8"/>
  <c r="B23" i="8"/>
  <c r="B21" i="8"/>
  <c r="B14" i="8"/>
  <c r="B7" i="8"/>
  <c r="C30" i="6"/>
  <c r="D30" i="6"/>
  <c r="E30" i="6"/>
  <c r="F30" i="6"/>
  <c r="G30" i="6"/>
  <c r="H30" i="6"/>
  <c r="C31" i="6"/>
  <c r="C47" i="6" s="1"/>
  <c r="D31" i="6"/>
  <c r="E31" i="6"/>
  <c r="E48" i="6" s="1"/>
  <c r="F31" i="6"/>
  <c r="G31" i="6"/>
  <c r="G48" i="6" s="1"/>
  <c r="H31" i="6"/>
  <c r="H48" i="6" s="1"/>
  <c r="C32" i="6"/>
  <c r="D32" i="6"/>
  <c r="E32" i="6"/>
  <c r="F32" i="6"/>
  <c r="G32" i="6"/>
  <c r="H32" i="6"/>
  <c r="C33" i="6"/>
  <c r="D33" i="6"/>
  <c r="E33" i="6"/>
  <c r="E49" i="6" s="1"/>
  <c r="F33" i="6"/>
  <c r="G33" i="6"/>
  <c r="G50" i="6" s="1"/>
  <c r="H33" i="6"/>
  <c r="H49" i="6" s="1"/>
  <c r="C34" i="6"/>
  <c r="D34" i="6"/>
  <c r="E34" i="6"/>
  <c r="F34" i="6"/>
  <c r="F50" i="6" s="1"/>
  <c r="G34" i="6"/>
  <c r="H34" i="6"/>
  <c r="D47" i="6"/>
  <c r="E47" i="6"/>
  <c r="F48" i="6"/>
  <c r="D50" i="6"/>
  <c r="B34" i="6"/>
  <c r="B50" i="6" s="1"/>
  <c r="B33" i="6"/>
  <c r="B32" i="6"/>
  <c r="B31" i="6"/>
  <c r="B30" i="6"/>
  <c r="C19" i="6"/>
  <c r="D19" i="6"/>
  <c r="E19" i="6"/>
  <c r="F19" i="6"/>
  <c r="G19" i="6"/>
  <c r="H19" i="6"/>
  <c r="C20" i="6"/>
  <c r="D20" i="6"/>
  <c r="D42" i="6" s="1"/>
  <c r="E20" i="6"/>
  <c r="E42" i="6" s="1"/>
  <c r="F20" i="6"/>
  <c r="F42" i="6" s="1"/>
  <c r="G20" i="6"/>
  <c r="H20" i="6"/>
  <c r="H42" i="6" s="1"/>
  <c r="C21" i="6"/>
  <c r="D21" i="6"/>
  <c r="E21" i="6"/>
  <c r="E43" i="6" s="1"/>
  <c r="F21" i="6"/>
  <c r="G21" i="6"/>
  <c r="H21" i="6"/>
  <c r="C22" i="6"/>
  <c r="D22" i="6"/>
  <c r="E22" i="6"/>
  <c r="E44" i="6" s="1"/>
  <c r="F22" i="6"/>
  <c r="F44" i="6" s="1"/>
  <c r="G22" i="6"/>
  <c r="H22" i="6"/>
  <c r="H44" i="6" s="1"/>
  <c r="C23" i="6"/>
  <c r="D23" i="6"/>
  <c r="E23" i="6"/>
  <c r="E45" i="6" s="1"/>
  <c r="F23" i="6"/>
  <c r="G23" i="6"/>
  <c r="H23" i="6"/>
  <c r="B23" i="6"/>
  <c r="B22" i="6"/>
  <c r="B21" i="6"/>
  <c r="B20" i="6"/>
  <c r="B19" i="6"/>
  <c r="B42" i="6" s="1"/>
  <c r="C8" i="6"/>
  <c r="D8" i="6"/>
  <c r="E8" i="6"/>
  <c r="E37" i="6" s="1"/>
  <c r="F8" i="6"/>
  <c r="F37" i="6" s="1"/>
  <c r="G8" i="6"/>
  <c r="H8" i="6"/>
  <c r="B8" i="6"/>
  <c r="C48" i="6"/>
  <c r="D48" i="6"/>
  <c r="C49" i="6"/>
  <c r="D49" i="6"/>
  <c r="C50" i="6"/>
  <c r="B48" i="6"/>
  <c r="B49" i="6"/>
  <c r="B47" i="6"/>
  <c r="C42" i="6"/>
  <c r="G42" i="6"/>
  <c r="C43" i="6"/>
  <c r="D43" i="6"/>
  <c r="G43" i="6"/>
  <c r="C44" i="6"/>
  <c r="D44" i="6"/>
  <c r="G44" i="6"/>
  <c r="C45" i="6"/>
  <c r="D45" i="6"/>
  <c r="G45" i="6"/>
  <c r="B43" i="6"/>
  <c r="B44" i="6"/>
  <c r="B45" i="6"/>
  <c r="C37" i="6"/>
  <c r="D37" i="6"/>
  <c r="G37" i="6"/>
  <c r="H37" i="6"/>
  <c r="C38" i="6"/>
  <c r="D38" i="6"/>
  <c r="E38" i="6"/>
  <c r="F38" i="6"/>
  <c r="G38" i="6"/>
  <c r="H38" i="6"/>
  <c r="C39" i="6"/>
  <c r="D39" i="6"/>
  <c r="E39" i="6"/>
  <c r="F39" i="6"/>
  <c r="G39" i="6"/>
  <c r="H39" i="6"/>
  <c r="C40" i="6"/>
  <c r="D40" i="6"/>
  <c r="E40" i="6"/>
  <c r="F40" i="6"/>
  <c r="G40" i="6"/>
  <c r="H40" i="6"/>
  <c r="B39" i="6"/>
  <c r="B40" i="6"/>
  <c r="B38" i="6"/>
  <c r="B37" i="6"/>
  <c r="C12" i="6"/>
  <c r="D12" i="6"/>
  <c r="E12" i="6"/>
  <c r="F12" i="6"/>
  <c r="G12" i="6"/>
  <c r="H12" i="6"/>
  <c r="B12" i="6"/>
  <c r="C11" i="6"/>
  <c r="D11" i="6"/>
  <c r="E11" i="6"/>
  <c r="F11" i="6"/>
  <c r="G11" i="6"/>
  <c r="H11" i="6"/>
  <c r="B11" i="6"/>
  <c r="C10" i="6"/>
  <c r="D10" i="6"/>
  <c r="E10" i="6"/>
  <c r="F10" i="6"/>
  <c r="G10" i="6"/>
  <c r="H10" i="6"/>
  <c r="B10" i="6"/>
  <c r="C9" i="6"/>
  <c r="D9" i="6"/>
  <c r="E9" i="6"/>
  <c r="F9" i="6"/>
  <c r="G9" i="6"/>
  <c r="H9" i="6"/>
  <c r="B9" i="6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B24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H7" i="5"/>
  <c r="G7" i="5"/>
  <c r="F7" i="5"/>
  <c r="E7" i="5"/>
  <c r="D7" i="5"/>
  <c r="B7" i="5"/>
  <c r="C7" i="5"/>
  <c r="H6" i="5"/>
  <c r="G6" i="5"/>
  <c r="F6" i="5"/>
  <c r="E6" i="5"/>
  <c r="D6" i="5"/>
  <c r="B6" i="5"/>
  <c r="C6" i="5"/>
  <c r="H5" i="5"/>
  <c r="G5" i="5"/>
  <c r="F5" i="5"/>
  <c r="E5" i="5"/>
  <c r="D5" i="5"/>
  <c r="B5" i="5"/>
  <c r="C5" i="5"/>
  <c r="B5" i="4"/>
  <c r="D5" i="4"/>
  <c r="E5" i="4"/>
  <c r="F5" i="4"/>
  <c r="G5" i="4"/>
  <c r="H5" i="4"/>
  <c r="B6" i="4"/>
  <c r="D6" i="4"/>
  <c r="E6" i="4"/>
  <c r="F6" i="4"/>
  <c r="G6" i="4"/>
  <c r="H6" i="4"/>
  <c r="B7" i="4"/>
  <c r="D7" i="4"/>
  <c r="E7" i="4"/>
  <c r="F7" i="4"/>
  <c r="G7" i="4"/>
  <c r="H7" i="4"/>
  <c r="C6" i="4"/>
  <c r="C7" i="4"/>
  <c r="C5" i="4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B23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B22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B15" i="3"/>
  <c r="C8" i="3"/>
  <c r="D8" i="3"/>
  <c r="E8" i="3"/>
  <c r="F8" i="3"/>
  <c r="G8" i="3"/>
  <c r="H8" i="3"/>
  <c r="I8" i="3"/>
  <c r="J8" i="3"/>
  <c r="K8" i="3"/>
  <c r="L8" i="3"/>
  <c r="M8" i="3"/>
  <c r="N8" i="3"/>
  <c r="O8" i="3"/>
  <c r="B8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B21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B14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F7" i="1"/>
  <c r="G7" i="1"/>
  <c r="C7" i="1"/>
  <c r="D7" i="1"/>
  <c r="K7" i="1"/>
  <c r="L7" i="1"/>
  <c r="Q7" i="1"/>
  <c r="U7" i="1"/>
  <c r="X7" i="1"/>
  <c r="Z7" i="1"/>
  <c r="AA7" i="1"/>
  <c r="F8" i="1"/>
  <c r="AA24" i="1"/>
  <c r="Z24" i="1"/>
  <c r="AA23" i="1"/>
  <c r="Z23" i="1"/>
  <c r="X24" i="1"/>
  <c r="X23" i="1"/>
  <c r="U24" i="1"/>
  <c r="U23" i="1"/>
  <c r="Q24" i="1"/>
  <c r="Q23" i="1"/>
  <c r="L24" i="1"/>
  <c r="K24" i="1"/>
  <c r="L23" i="1"/>
  <c r="K23" i="1"/>
  <c r="D24" i="1"/>
  <c r="C24" i="1"/>
  <c r="D23" i="1"/>
  <c r="C23" i="1"/>
  <c r="G24" i="1"/>
  <c r="F24" i="1"/>
  <c r="G23" i="1"/>
  <c r="F23" i="1"/>
  <c r="AA16" i="1"/>
  <c r="AA15" i="1"/>
  <c r="Z16" i="1"/>
  <c r="Z15" i="1"/>
  <c r="X16" i="1"/>
  <c r="X15" i="1"/>
  <c r="U16" i="1"/>
  <c r="U15" i="1"/>
  <c r="Q16" i="1"/>
  <c r="Q15" i="1"/>
  <c r="L16" i="1"/>
  <c r="L15" i="1"/>
  <c r="K16" i="1"/>
  <c r="K15" i="1"/>
  <c r="D16" i="1"/>
  <c r="D15" i="1"/>
  <c r="C16" i="1"/>
  <c r="C15" i="1"/>
  <c r="G16" i="1"/>
  <c r="G15" i="1"/>
  <c r="F16" i="1"/>
  <c r="F15" i="1"/>
  <c r="AA8" i="1"/>
  <c r="Z8" i="1"/>
  <c r="X8" i="1"/>
  <c r="U8" i="1"/>
  <c r="Q8" i="1"/>
  <c r="L8" i="1"/>
  <c r="K8" i="1"/>
  <c r="D8" i="1"/>
  <c r="C8" i="1"/>
  <c r="G8" i="1"/>
  <c r="H47" i="6" l="1"/>
  <c r="H50" i="6"/>
  <c r="E50" i="6"/>
  <c r="G49" i="6"/>
  <c r="G47" i="6"/>
  <c r="F49" i="6"/>
  <c r="F47" i="6"/>
  <c r="H45" i="6"/>
  <c r="H43" i="6"/>
  <c r="F45" i="6"/>
  <c r="F43" i="6"/>
</calcChain>
</file>

<file path=xl/sharedStrings.xml><?xml version="1.0" encoding="utf-8"?>
<sst xmlns="http://schemas.openxmlformats.org/spreadsheetml/2006/main" count="336" uniqueCount="98">
  <si>
    <t>Keepass 1</t>
  </si>
  <si>
    <t>Keepass 2</t>
  </si>
  <si>
    <t>Keepass 3</t>
  </si>
  <si>
    <t>Keepass 4</t>
  </si>
  <si>
    <t>Keepass 5</t>
  </si>
  <si>
    <t>Context Manager - Präzision</t>
  </si>
  <si>
    <t>Context Manager - Abdeckung</t>
  </si>
  <si>
    <t>Keepass - Median</t>
  </si>
  <si>
    <t>Keepass - Ar. Mittel</t>
  </si>
  <si>
    <t>Template - Präzision</t>
  </si>
  <si>
    <t>Template - Abdeckung</t>
  </si>
  <si>
    <t>Persona - Präzision</t>
  </si>
  <si>
    <t>Persona - Abdeckung</t>
  </si>
  <si>
    <t>Template FewShot - Präzision</t>
  </si>
  <si>
    <t>Template FewShot - Abdeckung</t>
  </si>
  <si>
    <t>Baseline 1 - Präzision</t>
  </si>
  <si>
    <t>Baseline 2 - Abdeckung</t>
  </si>
  <si>
    <t>Baseline 1 - Abdeckung</t>
  </si>
  <si>
    <t>Baseline 2 - Präzision</t>
  </si>
  <si>
    <t>Baseline 3 - Präzision</t>
  </si>
  <si>
    <t>Baseline 3 - Abdeckung</t>
  </si>
  <si>
    <t>qheadache 5</t>
  </si>
  <si>
    <t>qheadacha 4</t>
  </si>
  <si>
    <t>qheadache 3</t>
  </si>
  <si>
    <t>qheadacha 2</t>
  </si>
  <si>
    <t>qheadache 1</t>
  </si>
  <si>
    <t>Themas 5</t>
  </si>
  <si>
    <t>Themas 4</t>
  </si>
  <si>
    <t>Themas 3</t>
  </si>
  <si>
    <t>Themas 2</t>
  </si>
  <si>
    <t>Themas 1</t>
  </si>
  <si>
    <t>Testdatensatz</t>
  </si>
  <si>
    <t>Themas - Ar. Mittel</t>
  </si>
  <si>
    <t>Themasa - Median</t>
  </si>
  <si>
    <t>qheadache - Ar. Mittel</t>
  </si>
  <si>
    <t>qheadache - Median</t>
  </si>
  <si>
    <t>Themas - Median</t>
  </si>
  <si>
    <t>Minimalwert</t>
  </si>
  <si>
    <t>Erstes Quartil</t>
  </si>
  <si>
    <t>Drittes Quartil</t>
  </si>
  <si>
    <t>Maximalwert</t>
  </si>
  <si>
    <t>Erstem Quartil und Minimalwert</t>
  </si>
  <si>
    <t>Median und erstem Quartil</t>
  </si>
  <si>
    <t>Drittem Quartil und Median</t>
  </si>
  <si>
    <t>Maximalwert und drittem Quartil</t>
  </si>
  <si>
    <t>Keepass - Erstes Quartil</t>
  </si>
  <si>
    <t>Keepass - Minimalwert</t>
  </si>
  <si>
    <t>Keepass - Drittes Quartil</t>
  </si>
  <si>
    <t>Keepass - Maximalwert</t>
  </si>
  <si>
    <t>Keepass - Erstem Quartil und Minimalwert</t>
  </si>
  <si>
    <t>Keepass - Median und erstem Quartil</t>
  </si>
  <si>
    <t>Keepass - Drittem Quartil und Median</t>
  </si>
  <si>
    <t>Keepass - Maximalwert und drittem Quartil</t>
  </si>
  <si>
    <t>qheadache - Minimalwert</t>
  </si>
  <si>
    <t>qheadache - Erstes Quartil</t>
  </si>
  <si>
    <t>qheadache - Drittes Quartil</t>
  </si>
  <si>
    <t>qheadache - Maximalwert</t>
  </si>
  <si>
    <t>qheadache - Erstem Quartil und Minimalwert</t>
  </si>
  <si>
    <t>qheadache - Median und erstem Quartil</t>
  </si>
  <si>
    <t>qheadache - Drittem Quartil und Median</t>
  </si>
  <si>
    <t>qheadache - Maximalwert und drittem Quartil</t>
  </si>
  <si>
    <t>themas - Minimalwert</t>
  </si>
  <si>
    <t>themas - Erstes Quartil</t>
  </si>
  <si>
    <t>themas - Median</t>
  </si>
  <si>
    <t>themas - Drittes Quartil</t>
  </si>
  <si>
    <t>themas - Maximalwert</t>
  </si>
  <si>
    <t>themas - Erstem Quartil und Minimalwert</t>
  </si>
  <si>
    <t>themas - Median und erstem Quartil</t>
  </si>
  <si>
    <t>themas - Drittem Quartil und Median</t>
  </si>
  <si>
    <t>themas - Maximalwert und drittem Quartil</t>
  </si>
  <si>
    <t>Arith. Mittel</t>
  </si>
  <si>
    <t>keepass 1</t>
  </si>
  <si>
    <t>themas 1</t>
  </si>
  <si>
    <t>keepass 2</t>
  </si>
  <si>
    <t>keepass 3</t>
  </si>
  <si>
    <t>keepass 4</t>
  </si>
  <si>
    <t>keepass 5</t>
  </si>
  <si>
    <t>themas 2</t>
  </si>
  <si>
    <t>themas 3</t>
  </si>
  <si>
    <t>themas 4</t>
  </si>
  <si>
    <t>themas 5</t>
  </si>
  <si>
    <t>qheadache 2</t>
  </si>
  <si>
    <t>qheadache 4</t>
  </si>
  <si>
    <t>Template</t>
  </si>
  <si>
    <t>ContextManager</t>
  </si>
  <si>
    <t>Persona</t>
  </si>
  <si>
    <t>Template FewShot</t>
  </si>
  <si>
    <t>Baseline 1</t>
  </si>
  <si>
    <t>Baseline 2</t>
  </si>
  <si>
    <t>Baseline 3</t>
  </si>
  <si>
    <t>Vergleich Template Präzision</t>
  </si>
  <si>
    <t>Vergleich Template Abdeckung</t>
  </si>
  <si>
    <t>Ja</t>
  </si>
  <si>
    <t>Nein</t>
  </si>
  <si>
    <t>Anzahl Ja</t>
  </si>
  <si>
    <t>Prozent Besser</t>
  </si>
  <si>
    <t>Gesamt Ergebnis Präzision</t>
  </si>
  <si>
    <t>Gesamt Ergebnis Abdeckung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</si>
</sst>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#,##0.000"/>
    <numFmt numFmtId="166" formatCode="0.000"/>
    <numFmt numFmtId="167" formatCode="0.0000"/>
    <numFmt numFmtId="168" formatCode="0.00000"/>
  </numFmts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10" fontId="0" fillId="0" borderId="1" xfId="1" applyNumberFormat="1" applyFont="1" applyBorder="1"/>
    <xf numFmtId="10" fontId="0" fillId="0" borderId="2" xfId="1" applyNumberFormat="1" applyFont="1" applyBorder="1"/>
    <xf numFmtId="10" fontId="0" fillId="0" borderId="0" xfId="1" applyNumberFormat="1" applyFont="1" applyBorder="1"/>
    <xf numFmtId="10" fontId="0" fillId="0" borderId="3" xfId="1" applyNumberFormat="1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0" fontId="0" fillId="0" borderId="7" xfId="1" applyNumberFormat="1" applyFont="1" applyBorder="1"/>
    <xf numFmtId="10" fontId="0" fillId="0" borderId="8" xfId="1" applyNumberFormat="1" applyFont="1" applyBorder="1"/>
    <xf numFmtId="0" fontId="0" fillId="0" borderId="9" xfId="0" applyBorder="1"/>
    <xf numFmtId="10" fontId="0" fillId="0" borderId="10" xfId="1" applyNumberFormat="1" applyFont="1" applyBorder="1"/>
    <xf numFmtId="10" fontId="0" fillId="0" borderId="11" xfId="1" applyNumberFormat="1" applyFont="1" applyBorder="1"/>
    <xf numFmtId="10" fontId="0" fillId="0" borderId="0" xfId="0" applyNumberFormat="1"/>
    <xf numFmtId="0" fontId="0" fillId="0" borderId="3" xfId="0" applyBorder="1"/>
    <xf numFmtId="0" fontId="0" fillId="0" borderId="8" xfId="0" applyBorder="1"/>
    <xf numFmtId="165" fontId="4" fillId="2" borderId="0" xfId="0" applyNumberFormat="1" applyFont="1" applyFill="1"/>
    <xf numFmtId="0" fontId="4" fillId="2" borderId="0" xfId="0" applyFont="1" applyFill="1"/>
    <xf numFmtId="165" fontId="0" fillId="2" borderId="0" xfId="0" applyNumberFormat="1" applyFill="1"/>
    <xf numFmtId="0" fontId="0" fillId="2" borderId="0" xfId="0" applyFill="1"/>
    <xf numFmtId="0" fontId="0" fillId="0" borderId="0" xfId="0" applyAlignment="1"/>
    <xf numFmtId="0" fontId="3" fillId="0" borderId="0" xfId="0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Ergebnisse</a:t>
            </a:r>
            <a:r>
              <a:rPr lang="de-DE" baseline="0"/>
              <a:t> Präzision</a:t>
            </a:r>
            <a:endParaRPr lang="de-DE"/>
          </a:p>
        </c:rich>
      </c:tx>
      <c:layout>
        <c:manualLayout>
          <c:xMode val="edge"/>
          <c:yMode val="edge"/>
          <c:x val="0.42539329137767595"/>
          <c:y val="4.952025787966733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Präzision!$A$5</c:f>
              <c:strCache>
                <c:ptCount val="1"/>
                <c:pt idx="0">
                  <c:v>Keepass - Ar. Mittel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Präzision!$B$1:$H$1</c:f>
              <c:strCache>
                <c:ptCount val="7"/>
                <c:pt idx="0">
                  <c:v>Template - Präzision</c:v>
                </c:pt>
                <c:pt idx="1">
                  <c:v>Context Manager - Präzision</c:v>
                </c:pt>
                <c:pt idx="2">
                  <c:v>Persona - Präzision</c:v>
                </c:pt>
                <c:pt idx="3">
                  <c:v>Template FewShot - Präzision</c:v>
                </c:pt>
                <c:pt idx="4">
                  <c:v>Baseline 1 - Präzision</c:v>
                </c:pt>
                <c:pt idx="5">
                  <c:v>Baseline 2 - Präzision</c:v>
                </c:pt>
                <c:pt idx="6">
                  <c:v>Baseline 3 - Präzision</c:v>
                </c:pt>
              </c:strCache>
            </c:strRef>
          </c:cat>
          <c:val>
            <c:numRef>
              <c:f>Präzision!$B$5:$H$5</c:f>
              <c:numCache>
                <c:formatCode>0.00%</c:formatCode>
                <c:ptCount val="7"/>
                <c:pt idx="0">
                  <c:v>6.7420731190579772E-2</c:v>
                </c:pt>
                <c:pt idx="1">
                  <c:v>7.6507941964179024E-2</c:v>
                </c:pt>
                <c:pt idx="2">
                  <c:v>5.678276571338528E-2</c:v>
                </c:pt>
                <c:pt idx="3">
                  <c:v>6.9351042184872355E-2</c:v>
                </c:pt>
                <c:pt idx="4">
                  <c:v>8.0979835765251626E-2</c:v>
                </c:pt>
                <c:pt idx="5">
                  <c:v>5.1053764382028514E-2</c:v>
                </c:pt>
                <c:pt idx="6">
                  <c:v>4.1300716235898295E-2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0-4FEF-90D3-53507AA2CCCB}"/>
            </c:ext>
          </c:extLst>
        </c:ser>
        <c:ser>
          <c:idx val="1"/>
          <c:order val="1"/>
          <c:tx>
            <c:strRef>
              <c:f>Präzision!$A$6</c:f>
              <c:strCache>
                <c:ptCount val="1"/>
                <c:pt idx="0">
                  <c:v>Themas - Ar. Mittel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Präzision!$B$1:$H$1</c:f>
              <c:strCache>
                <c:ptCount val="7"/>
                <c:pt idx="0">
                  <c:v>Template - Präzision</c:v>
                </c:pt>
                <c:pt idx="1">
                  <c:v>Context Manager - Präzision</c:v>
                </c:pt>
                <c:pt idx="2">
                  <c:v>Persona - Präzision</c:v>
                </c:pt>
                <c:pt idx="3">
                  <c:v>Template FewShot - Präzision</c:v>
                </c:pt>
                <c:pt idx="4">
                  <c:v>Baseline 1 - Präzision</c:v>
                </c:pt>
                <c:pt idx="5">
                  <c:v>Baseline 2 - Präzision</c:v>
                </c:pt>
                <c:pt idx="6">
                  <c:v>Baseline 3 - Präzision</c:v>
                </c:pt>
              </c:strCache>
            </c:strRef>
          </c:cat>
          <c:val>
            <c:numRef>
              <c:f>Präzision!$B$6:$H$6</c:f>
              <c:numCache>
                <c:formatCode>0.00%</c:formatCode>
                <c:ptCount val="7"/>
                <c:pt idx="0">
                  <c:v>5.673710665110674E-2</c:v>
                </c:pt>
                <c:pt idx="1">
                  <c:v>5.4546344984476462E-2</c:v>
                </c:pt>
                <c:pt idx="2">
                  <c:v>6.5059136679320201E-2</c:v>
                </c:pt>
                <c:pt idx="3">
                  <c:v>6.0465776707253067E-2</c:v>
                </c:pt>
                <c:pt idx="4">
                  <c:v>6.3496516400568387E-2</c:v>
                </c:pt>
                <c:pt idx="5">
                  <c:v>4.5578634259349299E-2</c:v>
                </c:pt>
                <c:pt idx="6">
                  <c:v>4.3605680406665383E-2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0-4FEF-90D3-53507AA2CCCB}"/>
            </c:ext>
          </c:extLst>
        </c:ser>
        <c:ser>
          <c:idx val="2"/>
          <c:order val="2"/>
          <c:tx>
            <c:strRef>
              <c:f>Präzision!$A$7</c:f>
              <c:strCache>
                <c:ptCount val="1"/>
                <c:pt idx="0">
                  <c:v>qheadache - Ar. Mittel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Präzision!$B$1:$H$1</c:f>
              <c:strCache>
                <c:ptCount val="7"/>
                <c:pt idx="0">
                  <c:v>Template - Präzision</c:v>
                </c:pt>
                <c:pt idx="1">
                  <c:v>Context Manager - Präzision</c:v>
                </c:pt>
                <c:pt idx="2">
                  <c:v>Persona - Präzision</c:v>
                </c:pt>
                <c:pt idx="3">
                  <c:v>Template FewShot - Präzision</c:v>
                </c:pt>
                <c:pt idx="4">
                  <c:v>Baseline 1 - Präzision</c:v>
                </c:pt>
                <c:pt idx="5">
                  <c:v>Baseline 2 - Präzision</c:v>
                </c:pt>
                <c:pt idx="6">
                  <c:v>Baseline 3 - Präzision</c:v>
                </c:pt>
              </c:strCache>
            </c:strRef>
          </c:cat>
          <c:val>
            <c:numRef>
              <c:f>Präzision!$B$7:$H$7</c:f>
              <c:numCache>
                <c:formatCode>0.00%</c:formatCode>
                <c:ptCount val="7"/>
                <c:pt idx="0">
                  <c:v>2.8260714451139618E-2</c:v>
                </c:pt>
                <c:pt idx="1">
                  <c:v>2.784830173700038E-2</c:v>
                </c:pt>
                <c:pt idx="2">
                  <c:v>3.3168337650478122E-2</c:v>
                </c:pt>
                <c:pt idx="3">
                  <c:v>3.4830424135572739E-2</c:v>
                </c:pt>
                <c:pt idx="4">
                  <c:v>4.9445101446687491E-2</c:v>
                </c:pt>
                <c:pt idx="5">
                  <c:v>3.3445422801679302E-2</c:v>
                </c:pt>
                <c:pt idx="6">
                  <c:v>3.4534780437186802E-2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60-4FEF-90D3-53507AA2CC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2"/>
        <c:overlap val="-37"/>
        <c:axId val="184470927"/>
        <c:axId val="187309263"/>
      </c:barChart>
      <c:catAx>
        <c:axId val="184470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309263"/>
        <c:crosses val="autoZero"/>
        <c:auto val="1"/>
        <c:lblAlgn val="ctr"/>
        <c:lblOffset val="100"/>
        <c:noMultiLvlLbl val="0"/>
      </c:catAx>
      <c:valAx>
        <c:axId val="18730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47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eaVert"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Ergebnisse Abdeckungsgrad</a:t>
            </a:r>
          </a:p>
        </c:rich>
      </c:tx>
      <c:layout>
        <c:manualLayout>
          <c:xMode val="edge"/>
          <c:yMode val="edge"/>
          <c:x val="0.39002368084844791"/>
          <c:y val="2.6640023845967802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Abdeckung!$A$5</c:f>
              <c:strCache>
                <c:ptCount val="1"/>
                <c:pt idx="0">
                  <c:v>Keepass - Ar. Mittel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Abdeckung!$B$1:$H$1</c:f>
              <c:strCache>
                <c:ptCount val="7"/>
                <c:pt idx="0">
                  <c:v>Template - Abdeckung</c:v>
                </c:pt>
                <c:pt idx="1">
                  <c:v>Context Manager - Abdeckung</c:v>
                </c:pt>
                <c:pt idx="2">
                  <c:v>Persona - Abdeckung</c:v>
                </c:pt>
                <c:pt idx="3">
                  <c:v>Template FewShot - Abdeckung</c:v>
                </c:pt>
                <c:pt idx="4">
                  <c:v>Baseline 1 - Abdeckung</c:v>
                </c:pt>
                <c:pt idx="5">
                  <c:v>Baseline 2 - Abdeckung</c:v>
                </c:pt>
                <c:pt idx="6">
                  <c:v>Baseline 3 - Abdeckung</c:v>
                </c:pt>
              </c:strCache>
            </c:strRef>
          </c:cat>
          <c:val>
            <c:numRef>
              <c:f>Abdeckung!$B$5:$H$5</c:f>
              <c:numCache>
                <c:formatCode>0.00%</c:formatCode>
                <c:ptCount val="7"/>
                <c:pt idx="0">
                  <c:v>0.39167530990794541</c:v>
                </c:pt>
                <c:pt idx="1">
                  <c:v>0.40393608594462144</c:v>
                </c:pt>
                <c:pt idx="2">
                  <c:v>0.35435179106240677</c:v>
                </c:pt>
                <c:pt idx="3">
                  <c:v>0.38009760445197971</c:v>
                </c:pt>
                <c:pt idx="4">
                  <c:v>6.0276536198882499E-2</c:v>
                </c:pt>
                <c:pt idx="5">
                  <c:v>5.9451054552965933E-2</c:v>
                </c:pt>
                <c:pt idx="6">
                  <c:v>4.4071401786125577E-2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7-4C16-8AF3-D302690D2B5F}"/>
            </c:ext>
          </c:extLst>
        </c:ser>
        <c:ser>
          <c:idx val="1"/>
          <c:order val="1"/>
          <c:tx>
            <c:strRef>
              <c:f>Abdeckung!$A$6</c:f>
              <c:strCache>
                <c:ptCount val="1"/>
                <c:pt idx="0">
                  <c:v>Themas - Ar. Mittel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Abdeckung!$B$1:$H$1</c:f>
              <c:strCache>
                <c:ptCount val="7"/>
                <c:pt idx="0">
                  <c:v>Template - Abdeckung</c:v>
                </c:pt>
                <c:pt idx="1">
                  <c:v>Context Manager - Abdeckung</c:v>
                </c:pt>
                <c:pt idx="2">
                  <c:v>Persona - Abdeckung</c:v>
                </c:pt>
                <c:pt idx="3">
                  <c:v>Template FewShot - Abdeckung</c:v>
                </c:pt>
                <c:pt idx="4">
                  <c:v>Baseline 1 - Abdeckung</c:v>
                </c:pt>
                <c:pt idx="5">
                  <c:v>Baseline 2 - Abdeckung</c:v>
                </c:pt>
                <c:pt idx="6">
                  <c:v>Baseline 3 - Abdeckung</c:v>
                </c:pt>
              </c:strCache>
            </c:strRef>
          </c:cat>
          <c:val>
            <c:numRef>
              <c:f>Abdeckung!$B$6:$H$6</c:f>
              <c:numCache>
                <c:formatCode>0.00%</c:formatCode>
                <c:ptCount val="7"/>
                <c:pt idx="0">
                  <c:v>0.41776136848576856</c:v>
                </c:pt>
                <c:pt idx="1">
                  <c:v>0.38348906463792803</c:v>
                </c:pt>
                <c:pt idx="2">
                  <c:v>0.41011536126290182</c:v>
                </c:pt>
                <c:pt idx="3">
                  <c:v>0.38065753382251577</c:v>
                </c:pt>
                <c:pt idx="4">
                  <c:v>4.9882428818160546E-2</c:v>
                </c:pt>
                <c:pt idx="5">
                  <c:v>7.5675202673554888E-3</c:v>
                </c:pt>
                <c:pt idx="6">
                  <c:v>3.3621909688432899E-2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C7-4C16-8AF3-D302690D2B5F}"/>
            </c:ext>
          </c:extLst>
        </c:ser>
        <c:ser>
          <c:idx val="2"/>
          <c:order val="2"/>
          <c:tx>
            <c:strRef>
              <c:f>Abdeckung!$A$7</c:f>
              <c:strCache>
                <c:ptCount val="1"/>
                <c:pt idx="0">
                  <c:v>qheadache - Ar. Mittel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eaVert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Abdeckung!$B$1:$H$1</c:f>
              <c:strCache>
                <c:ptCount val="7"/>
                <c:pt idx="0">
                  <c:v>Template - Abdeckung</c:v>
                </c:pt>
                <c:pt idx="1">
                  <c:v>Context Manager - Abdeckung</c:v>
                </c:pt>
                <c:pt idx="2">
                  <c:v>Persona - Abdeckung</c:v>
                </c:pt>
                <c:pt idx="3">
                  <c:v>Template FewShot - Abdeckung</c:v>
                </c:pt>
                <c:pt idx="4">
                  <c:v>Baseline 1 - Abdeckung</c:v>
                </c:pt>
                <c:pt idx="5">
                  <c:v>Baseline 2 - Abdeckung</c:v>
                </c:pt>
                <c:pt idx="6">
                  <c:v>Baseline 3 - Abdeckung</c:v>
                </c:pt>
              </c:strCache>
            </c:strRef>
          </c:cat>
          <c:val>
            <c:numRef>
              <c:f>Abdeckung!$B$7:$H$7</c:f>
              <c:numCache>
                <c:formatCode>0.00%</c:formatCode>
                <c:ptCount val="7"/>
                <c:pt idx="0">
                  <c:v>0.35674428186992357</c:v>
                </c:pt>
                <c:pt idx="1">
                  <c:v>0.33865641503572497</c:v>
                </c:pt>
                <c:pt idx="2">
                  <c:v>0.35528625334271263</c:v>
                </c:pt>
                <c:pt idx="3">
                  <c:v>0.37473262268346264</c:v>
                </c:pt>
                <c:pt idx="4">
                  <c:v>9.3072990380908674E-2</c:v>
                </c:pt>
                <c:pt idx="5">
                  <c:v>8.0270300397902297E-2</c:v>
                </c:pt>
                <c:pt idx="6">
                  <c:v>4.1348342407670657E-2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C7-4C16-8AF3-D302690D2B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2"/>
        <c:overlap val="-37"/>
        <c:axId val="53353455"/>
        <c:axId val="53350575"/>
      </c:barChart>
      <c:catAx>
        <c:axId val="5335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350575"/>
        <c:crosses val="autoZero"/>
        <c:auto val="1"/>
        <c:lblAlgn val="ctr"/>
        <c:lblOffset val="100"/>
        <c:noMultiLvlLbl val="0"/>
      </c:catAx>
      <c:valAx>
        <c:axId val="5335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35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'Boxplot Präzision'!$K$2:$K$10</c:f>
              <c:strCache>
                <c:ptCount val="9"/>
                <c:pt idx="0">
                  <c:v>Keepass - Minimalwert</c:v>
                </c:pt>
                <c:pt idx="1">
                  <c:v>Keepass - Erstes Quartil</c:v>
                </c:pt>
                <c:pt idx="2">
                  <c:v>Keepass - Median</c:v>
                </c:pt>
                <c:pt idx="3">
                  <c:v>Keepass - Drittes Quartil</c:v>
                </c:pt>
                <c:pt idx="4">
                  <c:v>Keepass - Maximalwert</c:v>
                </c:pt>
                <c:pt idx="5">
                  <c:v>Keepass - Erstem Quartil und Minimalwert</c:v>
                </c:pt>
                <c:pt idx="6">
                  <c:v>Keepass - Median und erstem Quartil</c:v>
                </c:pt>
                <c:pt idx="7">
                  <c:v>Keepass - Drittem Quartil und Median</c:v>
                </c:pt>
                <c:pt idx="8">
                  <c:v>Keepass - Maximalwert und drittem Quartil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'Boxplot Präzision'!$L$1:$R$1</c:f>
              <c:strCache>
                <c:ptCount val="7"/>
                <c:pt idx="0">
                  <c:v>Context Manager - Präzision</c:v>
                </c:pt>
                <c:pt idx="1">
                  <c:v>Template - Präzision</c:v>
                </c:pt>
                <c:pt idx="2">
                  <c:v>Persona - Präzision</c:v>
                </c:pt>
                <c:pt idx="3">
                  <c:v>Template FewShot - Präzision</c:v>
                </c:pt>
                <c:pt idx="4">
                  <c:v>Baseline 1 - Präzision</c:v>
                </c:pt>
                <c:pt idx="5">
                  <c:v>Baseline 2 - Präzision</c:v>
                </c:pt>
                <c:pt idx="6">
                  <c:v>Baseline 3 - Präzision</c:v>
                </c:pt>
              </c:strCache>
            </c:strRef>
          </c:cat>
          <c:val>
            <c:numRef>
              <c:f>'Boxplot Präzision'!$L$2:$L$10</c:f>
              <c:numCache>
                <c:formatCode>0.00%</c:formatCode>
                <c:ptCount val="9"/>
                <c:pt idx="0">
                  <c:v>6.7049808429118701E-2</c:v>
                </c:pt>
                <c:pt idx="1">
                  <c:v>7.6530612244897905E-2</c:v>
                </c:pt>
                <c:pt idx="2">
                  <c:v>7.7852348993288495E-2</c:v>
                </c:pt>
                <c:pt idx="3">
                  <c:v>8.0345285524568391E-2</c:v>
                </c:pt>
                <c:pt idx="4">
                  <c:v>8.0761654629021601E-2</c:v>
                </c:pt>
                <c:pt idx="5">
                  <c:v>9.4808038157792041E-3</c:v>
                </c:pt>
                <c:pt idx="6">
                  <c:v>1.3217367483905895E-3</c:v>
                </c:pt>
                <c:pt idx="7">
                  <c:v>2.4929365312798962E-3</c:v>
                </c:pt>
                <c:pt idx="8">
                  <c:v>4.1636910445320974E-4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B-46E9-A2A9-3C7B14395624}"/>
            </c:ext>
          </c:extLst>
        </c:ser>
        <c:ser>
          <c:idx val="1"/>
          <c:order val="1"/>
          <c:tx>
            <c:strRef>
              <c:f>'Boxplot Präzision'!$M$1</c:f>
              <c:strCache>
                <c:ptCount val="1"/>
                <c:pt idx="0">
                  <c:v>Template - Präzision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'Boxplot Präzision'!$L$1:$R$1</c:f>
              <c:strCache>
                <c:ptCount val="7"/>
                <c:pt idx="0">
                  <c:v>Context Manager - Präzision</c:v>
                </c:pt>
                <c:pt idx="1">
                  <c:v>Template - Präzision</c:v>
                </c:pt>
                <c:pt idx="2">
                  <c:v>Persona - Präzision</c:v>
                </c:pt>
                <c:pt idx="3">
                  <c:v>Template FewShot - Präzision</c:v>
                </c:pt>
                <c:pt idx="4">
                  <c:v>Baseline 1 - Präzision</c:v>
                </c:pt>
                <c:pt idx="5">
                  <c:v>Baseline 2 - Präzision</c:v>
                </c:pt>
                <c:pt idx="6">
                  <c:v>Baseline 3 - Präzision</c:v>
                </c:pt>
              </c:strCache>
            </c:strRef>
          </c:cat>
          <c:val>
            <c:numRef>
              <c:f>'Boxplot Präzision'!$M$2:$M$10</c:f>
              <c:numCache>
                <c:formatCode>0.00%</c:formatCode>
                <c:ptCount val="9"/>
                <c:pt idx="0">
                  <c:v>5.9966685174902799E-2</c:v>
                </c:pt>
                <c:pt idx="1">
                  <c:v>6.4194798007747605E-2</c:v>
                </c:pt>
                <c:pt idx="2">
                  <c:v>6.5116279069767399E-2</c:v>
                </c:pt>
                <c:pt idx="3">
                  <c:v>7.1507150715071507E-2</c:v>
                </c:pt>
                <c:pt idx="4">
                  <c:v>7.6318742985409596E-2</c:v>
                </c:pt>
                <c:pt idx="5">
                  <c:v>4.2281128328448062E-3</c:v>
                </c:pt>
                <c:pt idx="6">
                  <c:v>9.2148106201979385E-4</c:v>
                </c:pt>
                <c:pt idx="7">
                  <c:v>6.3908716453041081E-3</c:v>
                </c:pt>
                <c:pt idx="8">
                  <c:v>4.8115922703380887E-3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EB-46E9-A2A9-3C7B14395624}"/>
            </c:ext>
          </c:extLst>
        </c:ser>
        <c:ser>
          <c:idx val="2"/>
          <c:order val="2"/>
          <c:tx>
            <c:strRef>
              <c:f>'Boxplot Präzision'!$N$1</c:f>
              <c:strCache>
                <c:ptCount val="1"/>
                <c:pt idx="0">
                  <c:v>Persona - Präzision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'Boxplot Präzision'!$L$1:$R$1</c:f>
              <c:strCache>
                <c:ptCount val="7"/>
                <c:pt idx="0">
                  <c:v>Context Manager - Präzision</c:v>
                </c:pt>
                <c:pt idx="1">
                  <c:v>Template - Präzision</c:v>
                </c:pt>
                <c:pt idx="2">
                  <c:v>Persona - Präzision</c:v>
                </c:pt>
                <c:pt idx="3">
                  <c:v>Template FewShot - Präzision</c:v>
                </c:pt>
                <c:pt idx="4">
                  <c:v>Baseline 1 - Präzision</c:v>
                </c:pt>
                <c:pt idx="5">
                  <c:v>Baseline 2 - Präzision</c:v>
                </c:pt>
                <c:pt idx="6">
                  <c:v>Baseline 3 - Präzision</c:v>
                </c:pt>
              </c:strCache>
            </c:strRef>
          </c:cat>
          <c:val>
            <c:numRef>
              <c:f>'Boxplot Präzision'!$N$2:$N$10</c:f>
              <c:numCache>
                <c:formatCode>0.00%</c:formatCode>
                <c:ptCount val="9"/>
                <c:pt idx="0">
                  <c:v>4.7230320699708395E-2</c:v>
                </c:pt>
                <c:pt idx="1">
                  <c:v>5.0197405527354702E-2</c:v>
                </c:pt>
                <c:pt idx="2">
                  <c:v>5.2407068860450899E-2</c:v>
                </c:pt>
                <c:pt idx="3">
                  <c:v>6.5317919075144504E-2</c:v>
                </c:pt>
                <c:pt idx="4">
                  <c:v>6.8761114404267895E-2</c:v>
                </c:pt>
                <c:pt idx="5">
                  <c:v>2.9670848276463074E-3</c:v>
                </c:pt>
                <c:pt idx="6">
                  <c:v>2.2096633330961971E-3</c:v>
                </c:pt>
                <c:pt idx="7">
                  <c:v>1.2910850214693605E-2</c:v>
                </c:pt>
                <c:pt idx="8">
                  <c:v>3.4431953291233913E-3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EB-46E9-A2A9-3C7B14395624}"/>
            </c:ext>
          </c:extLst>
        </c:ser>
        <c:ser>
          <c:idx val="3"/>
          <c:order val="3"/>
          <c:tx>
            <c:strRef>
              <c:f>'Boxplot Präzision'!$O$1</c:f>
              <c:strCache>
                <c:ptCount val="1"/>
                <c:pt idx="0">
                  <c:v>Template FewShot - Präzision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'Boxplot Präzision'!$L$1:$R$1</c:f>
              <c:strCache>
                <c:ptCount val="7"/>
                <c:pt idx="0">
                  <c:v>Context Manager - Präzision</c:v>
                </c:pt>
                <c:pt idx="1">
                  <c:v>Template - Präzision</c:v>
                </c:pt>
                <c:pt idx="2">
                  <c:v>Persona - Präzision</c:v>
                </c:pt>
                <c:pt idx="3">
                  <c:v>Template FewShot - Präzision</c:v>
                </c:pt>
                <c:pt idx="4">
                  <c:v>Baseline 1 - Präzision</c:v>
                </c:pt>
                <c:pt idx="5">
                  <c:v>Baseline 2 - Präzision</c:v>
                </c:pt>
                <c:pt idx="6">
                  <c:v>Baseline 3 - Präzision</c:v>
                </c:pt>
              </c:strCache>
            </c:strRef>
          </c:cat>
          <c:val>
            <c:numRef>
              <c:f>'Boxplot Präzision'!$O$2:$O$10</c:f>
              <c:numCache>
                <c:formatCode>0.00%</c:formatCode>
                <c:ptCount val="9"/>
                <c:pt idx="0">
                  <c:v>6.1876247504990003E-2</c:v>
                </c:pt>
                <c:pt idx="1">
                  <c:v>6.4683053040103411E-2</c:v>
                </c:pt>
                <c:pt idx="2">
                  <c:v>6.6000000000000003E-2</c:v>
                </c:pt>
                <c:pt idx="3">
                  <c:v>7.1908602150537598E-2</c:v>
                </c:pt>
                <c:pt idx="4">
                  <c:v>8.2287308228730802E-2</c:v>
                </c:pt>
                <c:pt idx="5">
                  <c:v>2.8068055351134075E-3</c:v>
                </c:pt>
                <c:pt idx="6">
                  <c:v>1.3169469598965922E-3</c:v>
                </c:pt>
                <c:pt idx="7">
                  <c:v>5.9086021505375952E-3</c:v>
                </c:pt>
                <c:pt idx="8">
                  <c:v>1.0378706078193203E-2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EB-46E9-A2A9-3C7B14395624}"/>
            </c:ext>
          </c:extLst>
        </c:ser>
        <c:ser>
          <c:idx val="4"/>
          <c:order val="4"/>
          <c:tx>
            <c:strRef>
              <c:f>'Boxplot Präzision'!$P$1</c:f>
              <c:strCache>
                <c:ptCount val="1"/>
                <c:pt idx="0">
                  <c:v>Baseline 1 - Präzision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'Boxplot Präzision'!$L$1:$R$1</c:f>
              <c:strCache>
                <c:ptCount val="7"/>
                <c:pt idx="0">
                  <c:v>Context Manager - Präzision</c:v>
                </c:pt>
                <c:pt idx="1">
                  <c:v>Template - Präzision</c:v>
                </c:pt>
                <c:pt idx="2">
                  <c:v>Persona - Präzision</c:v>
                </c:pt>
                <c:pt idx="3">
                  <c:v>Template FewShot - Präzision</c:v>
                </c:pt>
                <c:pt idx="4">
                  <c:v>Baseline 1 - Präzision</c:v>
                </c:pt>
                <c:pt idx="5">
                  <c:v>Baseline 2 - Präzision</c:v>
                </c:pt>
                <c:pt idx="6">
                  <c:v>Baseline 3 - Präzision</c:v>
                </c:pt>
              </c:strCache>
            </c:strRef>
          </c:cat>
          <c:val>
            <c:numRef>
              <c:f>'Boxplot Präzision'!$P$2:$P$10</c:f>
              <c:numCache>
                <c:formatCode>0.00%</c:formatCode>
                <c:ptCount val="9"/>
                <c:pt idx="0">
                  <c:v>7.5581395348837205E-2</c:v>
                </c:pt>
                <c:pt idx="1">
                  <c:v>7.7473958333333301E-2</c:v>
                </c:pt>
                <c:pt idx="2">
                  <c:v>7.9530638852672697E-2</c:v>
                </c:pt>
                <c:pt idx="3">
                  <c:v>8.5917312661498699E-2</c:v>
                </c:pt>
                <c:pt idx="4">
                  <c:v>8.6395873629916201E-2</c:v>
                </c:pt>
                <c:pt idx="5">
                  <c:v>1.8925629844960962E-3</c:v>
                </c:pt>
                <c:pt idx="6">
                  <c:v>2.0566805193393961E-3</c:v>
                </c:pt>
                <c:pt idx="7">
                  <c:v>6.3866738088260017E-3</c:v>
                </c:pt>
                <c:pt idx="8">
                  <c:v>4.7856096841750184E-4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EB-46E9-A2A9-3C7B14395624}"/>
            </c:ext>
          </c:extLst>
        </c:ser>
        <c:ser>
          <c:idx val="5"/>
          <c:order val="5"/>
          <c:tx>
            <c:strRef>
              <c:f>'Boxplot Präzision'!$Q$1</c:f>
              <c:strCache>
                <c:ptCount val="1"/>
                <c:pt idx="0">
                  <c:v>Baseline 2 - Präzision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'Boxplot Präzision'!$L$1:$R$1</c:f>
              <c:strCache>
                <c:ptCount val="7"/>
                <c:pt idx="0">
                  <c:v>Context Manager - Präzision</c:v>
                </c:pt>
                <c:pt idx="1">
                  <c:v>Template - Präzision</c:v>
                </c:pt>
                <c:pt idx="2">
                  <c:v>Persona - Präzision</c:v>
                </c:pt>
                <c:pt idx="3">
                  <c:v>Template FewShot - Präzision</c:v>
                </c:pt>
                <c:pt idx="4">
                  <c:v>Baseline 1 - Präzision</c:v>
                </c:pt>
                <c:pt idx="5">
                  <c:v>Baseline 2 - Präzision</c:v>
                </c:pt>
                <c:pt idx="6">
                  <c:v>Baseline 3 - Präzision</c:v>
                </c:pt>
              </c:strCache>
            </c:strRef>
          </c:cat>
          <c:val>
            <c:numRef>
              <c:f>'Boxplot Präzision'!$Q$2:$Q$10</c:f>
              <c:numCache>
                <c:formatCode>0.00%</c:formatCode>
                <c:ptCount val="9"/>
                <c:pt idx="0">
                  <c:v>4.8076923076923003E-2</c:v>
                </c:pt>
                <c:pt idx="1">
                  <c:v>4.8212133386902299E-2</c:v>
                </c:pt>
                <c:pt idx="2">
                  <c:v>5.1435406698564501E-2</c:v>
                </c:pt>
                <c:pt idx="3">
                  <c:v>5.2673583399840303E-2</c:v>
                </c:pt>
                <c:pt idx="4">
                  <c:v>5.4870775347912494E-2</c:v>
                </c:pt>
                <c:pt idx="5">
                  <c:v>1.352103099792959E-4</c:v>
                </c:pt>
                <c:pt idx="6">
                  <c:v>3.2232733116622017E-3</c:v>
                </c:pt>
                <c:pt idx="7">
                  <c:v>1.2381767012758019E-3</c:v>
                </c:pt>
                <c:pt idx="8">
                  <c:v>2.1971919480721913E-3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EB-46E9-A2A9-3C7B14395624}"/>
            </c:ext>
          </c:extLst>
        </c:ser>
        <c:ser>
          <c:idx val="6"/>
          <c:order val="6"/>
          <c:tx>
            <c:strRef>
              <c:f>'Boxplot Präzision'!$R$1</c:f>
              <c:strCache>
                <c:ptCount val="1"/>
                <c:pt idx="0">
                  <c:v>Baseline 3 - Präzision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'Boxplot Präzision'!$L$1:$R$1</c:f>
              <c:strCache>
                <c:ptCount val="7"/>
                <c:pt idx="0">
                  <c:v>Context Manager - Präzision</c:v>
                </c:pt>
                <c:pt idx="1">
                  <c:v>Template - Präzision</c:v>
                </c:pt>
                <c:pt idx="2">
                  <c:v>Persona - Präzision</c:v>
                </c:pt>
                <c:pt idx="3">
                  <c:v>Template FewShot - Präzision</c:v>
                </c:pt>
                <c:pt idx="4">
                  <c:v>Baseline 1 - Präzision</c:v>
                </c:pt>
                <c:pt idx="5">
                  <c:v>Baseline 2 - Präzision</c:v>
                </c:pt>
                <c:pt idx="6">
                  <c:v>Baseline 3 - Präzision</c:v>
                </c:pt>
              </c:strCache>
            </c:strRef>
          </c:cat>
          <c:val>
            <c:numRef>
              <c:f>'Boxplot Präzision'!$R$2:$R$10</c:f>
              <c:numCache>
                <c:formatCode>0.00%</c:formatCode>
                <c:ptCount val="9"/>
                <c:pt idx="0">
                  <c:v>3.2829940906106303E-2</c:v>
                </c:pt>
                <c:pt idx="1">
                  <c:v>3.9365079365079297E-2</c:v>
                </c:pt>
                <c:pt idx="2">
                  <c:v>4.1301627033792199E-2</c:v>
                </c:pt>
                <c:pt idx="3">
                  <c:v>4.5061728395061701E-2</c:v>
                </c:pt>
                <c:pt idx="4">
                  <c:v>4.7945205479451997E-2</c:v>
                </c:pt>
                <c:pt idx="5">
                  <c:v>6.5351384589729944E-3</c:v>
                </c:pt>
                <c:pt idx="6">
                  <c:v>1.9365476687129013E-3</c:v>
                </c:pt>
                <c:pt idx="7">
                  <c:v>3.7601013612695022E-3</c:v>
                </c:pt>
                <c:pt idx="8">
                  <c:v>2.8834770843902957E-3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EB-46E9-A2A9-3C7B14395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453567"/>
        <c:axId val="183454047"/>
      </c:barChart>
      <c:catAx>
        <c:axId val="18345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454047"/>
        <c:crosses val="autoZero"/>
        <c:auto val="1"/>
        <c:lblAlgn val="ctr"/>
        <c:lblOffset val="100"/>
        <c:noMultiLvlLbl val="0"/>
      </c:catAx>
      <c:valAx>
        <c:axId val="18345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45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1185862</xdr:colOff>
      <xdr:row>11</xdr:row>
      <xdr:rowOff>128586</xdr:rowOff>
    </xdr:from>
    <xdr:to>
      <xdr:col>8</xdr:col>
      <xdr:colOff>9525</xdr:colOff>
      <xdr:row>38</xdr:row>
      <xdr:rowOff>114300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C32E9DD-805C-B6BD-D818-8EE58845A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100011</xdr:rowOff>
    </xdr:from>
    <xdr:to>
      <xdr:col>8</xdr:col>
      <xdr:colOff>47625</xdr:colOff>
      <xdr:row>38</xdr:row>
      <xdr:rowOff>104774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4C0165-5A7B-66B8-8B27-A8BF2B447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35</xdr:row>
      <xdr:rowOff>128587</xdr:rowOff>
    </xdr:from>
    <xdr:to>
      <xdr:col>16</xdr:col>
      <xdr:colOff>581025</xdr:colOff>
      <xdr:row>56</xdr:row>
      <xdr:rowOff>85725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DD3165E-A8FB-6BD8-5C70-1E9EEF7BE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E317A-2E78-4F00-9C14-B0637955E627}">
  <dimension ref="A1:AA75"/>
  <sheetViews>
    <sheetView tabSelected="1" topLeftCell="A7" workbookViewId="0">
      <pane xSplit="4" topLeftCell="J1" activePane="topRight" state="frozen"/>
      <selection pane="topRight" activeCell="L31" sqref="L31"/>
    </sheetView>
  </sheetViews>
  <sheetFormatPr baseColWidth="10" defaultRowHeight="15" x14ac:dyDescent="0.25"/>
  <cols>
    <col min="1" max="1" width="21.42578125" customWidth="1"/>
    <col min="2" max="2" width="5.7109375" customWidth="1"/>
    <col min="3" max="3" width="25.7109375" customWidth="1"/>
    <col min="4" max="4" width="27.28515625" bestFit="1" customWidth="1"/>
    <col min="5" max="5" width="5.7109375" customWidth="1"/>
    <col min="6" max="6" width="25.7109375" customWidth="1"/>
    <col min="7" max="7" width="27.28515625" bestFit="1" customWidth="1"/>
    <col min="8" max="8" width="26.5703125" customWidth="1"/>
    <col min="9" max="9" width="28.28515625" bestFit="1" customWidth="1"/>
    <col min="10" max="10" width="6.85546875" customWidth="1"/>
    <col min="11" max="11" width="25.7109375" customWidth="1"/>
    <col min="12" max="12" width="27.28515625" bestFit="1" customWidth="1"/>
    <col min="13" max="13" width="26.5703125" customWidth="1"/>
    <col min="14" max="14" width="28.28515625" bestFit="1" customWidth="1"/>
    <col min="15" max="15" width="5.5703125" customWidth="1"/>
    <col min="16" max="16" width="27.140625" customWidth="1"/>
    <col min="17" max="17" width="28.5703125" bestFit="1" customWidth="1"/>
    <col min="18" max="18" width="26.5703125" customWidth="1"/>
    <col min="19" max="19" width="28.28515625" bestFit="1" customWidth="1"/>
    <col min="20" max="20" width="5.5703125" customWidth="1"/>
    <col min="21" max="21" width="27.28515625" bestFit="1" customWidth="1"/>
    <col min="22" max="23" width="5.5703125" customWidth="1"/>
    <col min="24" max="24" width="21.5703125" bestFit="1" customWidth="1"/>
    <col min="25" max="25" width="5.5703125" customWidth="1"/>
    <col min="26" max="26" width="20" customWidth="1"/>
    <col min="27" max="27" width="21.5703125" bestFit="1" customWidth="1"/>
  </cols>
  <sheetData>
    <row r="1" spans="1:27" x14ac:dyDescent="0.25">
      <c r="A1" t="s">
        <v>31</v>
      </c>
      <c r="C1" t="s">
        <v>9</v>
      </c>
      <c r="D1" t="s">
        <v>10</v>
      </c>
      <c r="F1" t="s">
        <v>5</v>
      </c>
      <c r="G1" t="s">
        <v>6</v>
      </c>
      <c r="H1" s="27" t="s">
        <v>90</v>
      </c>
      <c r="I1" s="27" t="s">
        <v>91</v>
      </c>
      <c r="J1" s="27"/>
      <c r="K1" t="s">
        <v>11</v>
      </c>
      <c r="L1" t="s">
        <v>12</v>
      </c>
      <c r="M1" s="27" t="s">
        <v>90</v>
      </c>
      <c r="N1" s="27" t="s">
        <v>91</v>
      </c>
      <c r="P1" t="s">
        <v>13</v>
      </c>
      <c r="Q1" t="s">
        <v>14</v>
      </c>
      <c r="R1" s="27" t="s">
        <v>90</v>
      </c>
      <c r="S1" s="27" t="s">
        <v>91</v>
      </c>
      <c r="U1" t="s">
        <v>17</v>
      </c>
      <c r="X1" t="s">
        <v>16</v>
      </c>
      <c r="Z1" t="s">
        <v>19</v>
      </c>
      <c r="AA1" t="s">
        <v>20</v>
      </c>
    </row>
    <row r="2" spans="1:27" x14ac:dyDescent="0.25">
      <c r="A2" t="s">
        <v>4</v>
      </c>
      <c r="C2" s="3">
        <v>6.5116279069767398</v>
      </c>
      <c r="D2" s="3">
        <v>37.860082304526699</v>
      </c>
      <c r="E2" s="3"/>
      <c r="F2" s="2">
        <v>7.6530612244897904</v>
      </c>
      <c r="G2" s="2">
        <v>38.799999999999997</v>
      </c>
      <c r="H2" s="2" t="str">
        <f>IF(C2&gt;F2,"Nein","Ja")</f>
        <v>Ja</v>
      </c>
      <c r="I2" s="2" t="str">
        <f>IF(D2&gt;G2,"Nein","Ja")</f>
        <v>Ja</v>
      </c>
      <c r="K2" s="2">
        <v>5.0197405527354704</v>
      </c>
      <c r="L2" s="2">
        <v>37.853107344632697</v>
      </c>
      <c r="M2" s="2" t="str">
        <f>IF(C2&gt;K2,"Nein","Ja")</f>
        <v>Nein</v>
      </c>
      <c r="N2" s="2" t="str">
        <f>IF(D2&gt;L2,"Nein","Ja")</f>
        <v>Nein</v>
      </c>
      <c r="O2" s="2"/>
      <c r="P2" s="3">
        <v>6.4683053040103404</v>
      </c>
      <c r="Q2" s="3">
        <v>36.866359447004598</v>
      </c>
      <c r="R2" s="2" t="str">
        <f>IF(C2&gt;P2,"Nein","Ja")</f>
        <v>Nein</v>
      </c>
      <c r="S2" s="2" t="str">
        <f>IF(D2&gt;Q2,"Nein","Ja")</f>
        <v>Nein</v>
      </c>
      <c r="T2" s="2"/>
      <c r="U2" s="3">
        <v>5.7430432208407298</v>
      </c>
      <c r="V2" s="2"/>
      <c r="W2" s="2"/>
      <c r="X2" s="3">
        <v>5.1213735938425096</v>
      </c>
      <c r="Z2" s="3">
        <v>3.9365079365079301</v>
      </c>
      <c r="AA2" s="3">
        <v>4.3812907045589098</v>
      </c>
    </row>
    <row r="3" spans="1:27" x14ac:dyDescent="0.25">
      <c r="A3" t="s">
        <v>3</v>
      </c>
      <c r="C3" s="3">
        <v>7.6318742985409598</v>
      </c>
      <c r="D3" s="3">
        <v>39.272727272727202</v>
      </c>
      <c r="E3" s="3"/>
      <c r="F3" s="2">
        <v>7.7852348993288496</v>
      </c>
      <c r="G3" s="2">
        <v>39.344262295081897</v>
      </c>
      <c r="H3" s="2" t="str">
        <f t="shared" ref="H3:H6" si="0">IF($C3&gt;F3,"Nein","Ja")</f>
        <v>Ja</v>
      </c>
      <c r="I3" s="2" t="str">
        <f t="shared" ref="I3:I6" si="1">IF(D3&gt;G3,"Nein","Ja")</f>
        <v>Ja</v>
      </c>
      <c r="K3" s="3">
        <v>6.87611144042679</v>
      </c>
      <c r="L3" s="3">
        <v>35.227272727272698</v>
      </c>
      <c r="M3" s="2" t="str">
        <f t="shared" ref="M3:M6" si="2">IF(C3&gt;K3,"Nein","Ja")</f>
        <v>Nein</v>
      </c>
      <c r="N3" s="2" t="str">
        <f t="shared" ref="N3:N6" si="3">IF(D3&gt;L3,"Nein","Ja")</f>
        <v>Nein</v>
      </c>
      <c r="O3" s="2"/>
      <c r="P3" s="3">
        <v>6.6</v>
      </c>
      <c r="Q3" s="3">
        <v>39.603960396039597</v>
      </c>
      <c r="R3" s="2" t="str">
        <f t="shared" ref="R3:R6" si="4">IF(C3&gt;P3,"Nein","Ja")</f>
        <v>Nein</v>
      </c>
      <c r="S3" s="2" t="str">
        <f t="shared" ref="S3:S6" si="5">IF(D3&gt;Q3,"Nein","Ja")</f>
        <v>Ja</v>
      </c>
      <c r="T3" s="2"/>
      <c r="U3" s="3">
        <v>6.4718162839248397</v>
      </c>
      <c r="V3" s="2"/>
      <c r="W3" s="2"/>
      <c r="X3" s="3">
        <v>6.7700566656725298</v>
      </c>
      <c r="Z3" s="3">
        <v>4.5061728395061698</v>
      </c>
      <c r="AA3" s="3">
        <v>4.5929018789144003</v>
      </c>
    </row>
    <row r="4" spans="1:27" x14ac:dyDescent="0.25">
      <c r="A4" t="s">
        <v>2</v>
      </c>
      <c r="C4" s="3">
        <v>6.4194798007747602</v>
      </c>
      <c r="D4" s="3">
        <v>42.201834862385297</v>
      </c>
      <c r="E4" s="3"/>
      <c r="F4" s="2">
        <v>6.70498084291187</v>
      </c>
      <c r="G4" s="2">
        <v>38.362068965517203</v>
      </c>
      <c r="H4" s="2" t="str">
        <f t="shared" si="0"/>
        <v>Ja</v>
      </c>
      <c r="I4" s="2" t="str">
        <f t="shared" si="1"/>
        <v>Nein</v>
      </c>
      <c r="K4" s="2">
        <v>4.7230320699708397</v>
      </c>
      <c r="L4" s="2">
        <v>32.019704433497502</v>
      </c>
      <c r="M4" s="2" t="str">
        <f t="shared" si="2"/>
        <v>Nein</v>
      </c>
      <c r="N4" s="2" t="str">
        <f t="shared" si="3"/>
        <v>Nein</v>
      </c>
      <c r="O4" s="2"/>
      <c r="P4" s="3">
        <v>7.1908602150537604</v>
      </c>
      <c r="Q4" s="3">
        <v>35.227272727272698</v>
      </c>
      <c r="R4" s="2" t="str">
        <f t="shared" si="4"/>
        <v>Ja</v>
      </c>
      <c r="S4" s="2" t="str">
        <f t="shared" si="5"/>
        <v>Nein</v>
      </c>
      <c r="T4" s="2"/>
      <c r="U4" s="3">
        <v>5.9160881376396004</v>
      </c>
      <c r="V4" s="2"/>
      <c r="W4" s="2"/>
      <c r="X4" s="3">
        <v>5.7651675218834804</v>
      </c>
      <c r="Z4" s="3">
        <v>4.1301627033792201</v>
      </c>
      <c r="AA4" s="3">
        <v>4.8294597041955898</v>
      </c>
    </row>
    <row r="5" spans="1:27" x14ac:dyDescent="0.25">
      <c r="A5" t="s">
        <v>1</v>
      </c>
      <c r="C5" s="3">
        <v>7.1507150715071504</v>
      </c>
      <c r="D5" s="3">
        <v>39.849624060150298</v>
      </c>
      <c r="E5" s="3"/>
      <c r="F5" s="2">
        <v>8.0761654629021606</v>
      </c>
      <c r="G5" s="2">
        <v>45.045045045045001</v>
      </c>
      <c r="H5" s="2" t="str">
        <f t="shared" si="0"/>
        <v>Ja</v>
      </c>
      <c r="I5" s="2" t="str">
        <f t="shared" si="1"/>
        <v>Ja</v>
      </c>
      <c r="K5" s="2">
        <v>5.2407068860450901</v>
      </c>
      <c r="L5" s="2">
        <v>31.1475409836065</v>
      </c>
      <c r="M5" s="2" t="str">
        <f t="shared" si="2"/>
        <v>Nein</v>
      </c>
      <c r="N5" s="2" t="str">
        <f t="shared" si="3"/>
        <v>Nein</v>
      </c>
      <c r="O5" s="2"/>
      <c r="P5" s="3">
        <v>8.2287308228730804</v>
      </c>
      <c r="Q5" s="3">
        <v>41.056910569105597</v>
      </c>
      <c r="R5" s="2" t="str">
        <f t="shared" si="4"/>
        <v>Ja</v>
      </c>
      <c r="S5" s="2" t="str">
        <f t="shared" si="5"/>
        <v>Ja</v>
      </c>
      <c r="T5" s="2"/>
      <c r="U5" s="3">
        <v>5.9422750424448196</v>
      </c>
      <c r="V5" s="2"/>
      <c r="W5" s="2"/>
      <c r="X5" s="3">
        <v>5.8573853989813198</v>
      </c>
      <c r="Z5" s="3">
        <v>3.2829940906106301</v>
      </c>
      <c r="AA5" s="3">
        <v>3.3389926428975598</v>
      </c>
    </row>
    <row r="6" spans="1:27" x14ac:dyDescent="0.25">
      <c r="A6" t="s">
        <v>0</v>
      </c>
      <c r="C6" s="3">
        <v>5.9966685174902796</v>
      </c>
      <c r="D6" s="3">
        <v>36.653386454183199</v>
      </c>
      <c r="E6" s="3"/>
      <c r="F6" s="2">
        <v>8.0345285524568393</v>
      </c>
      <c r="G6" s="2">
        <v>40.4166666666666</v>
      </c>
      <c r="H6" s="2" t="str">
        <f t="shared" si="0"/>
        <v>Ja</v>
      </c>
      <c r="I6" s="2" t="str">
        <f t="shared" si="1"/>
        <v>Ja</v>
      </c>
      <c r="K6" s="2">
        <v>6.5317919075144504</v>
      </c>
      <c r="L6" s="2">
        <v>40.928270042194001</v>
      </c>
      <c r="M6" s="2" t="str">
        <f t="shared" si="2"/>
        <v>Ja</v>
      </c>
      <c r="N6" s="2" t="str">
        <f t="shared" si="3"/>
        <v>Ja</v>
      </c>
      <c r="O6" s="2"/>
      <c r="P6" s="3">
        <v>6.1876247504990003</v>
      </c>
      <c r="Q6" s="3">
        <v>37.745098039215598</v>
      </c>
      <c r="R6" s="2" t="str">
        <f t="shared" si="4"/>
        <v>Ja</v>
      </c>
      <c r="S6" s="2" t="str">
        <f t="shared" si="5"/>
        <v>Ja</v>
      </c>
      <c r="T6" s="2"/>
      <c r="U6" s="3">
        <v>6.0650454145912596</v>
      </c>
      <c r="V6" s="2"/>
      <c r="W6" s="2"/>
      <c r="X6" s="3">
        <v>6.2115440961031299</v>
      </c>
      <c r="Z6" s="3">
        <v>4.7945205479451998</v>
      </c>
      <c r="AA6" s="3">
        <v>4.8930559624963301</v>
      </c>
    </row>
    <row r="7" spans="1:27" x14ac:dyDescent="0.25">
      <c r="A7" t="s">
        <v>8</v>
      </c>
      <c r="C7" s="2">
        <f>AVERAGE(C$2:C$6)</f>
        <v>6.7420731190579772</v>
      </c>
      <c r="D7" s="2">
        <f>AVERAGE(D$2:D$6)</f>
        <v>39.167530990794539</v>
      </c>
      <c r="E7" s="2"/>
      <c r="F7" s="2">
        <f>AVERAGE(F$2:F$6)</f>
        <v>7.6507941964179027</v>
      </c>
      <c r="G7" s="2">
        <f>AVERAGE(G$2:G$6)</f>
        <v>40.393608594462144</v>
      </c>
      <c r="H7" s="23"/>
      <c r="I7" s="23"/>
      <c r="J7" s="24"/>
      <c r="K7" s="2">
        <f>AVERAGE(K$2:K$6)</f>
        <v>5.6782765713385279</v>
      </c>
      <c r="L7" s="2">
        <f>AVERAGE(L$2:L$6)</f>
        <v>35.435179106240675</v>
      </c>
      <c r="M7" s="23"/>
      <c r="N7" s="23"/>
      <c r="O7" s="2"/>
      <c r="P7" s="2">
        <f>AVERAGE(P$4:P$6)</f>
        <v>7.2024052628086137</v>
      </c>
      <c r="Q7" s="2">
        <f>AVERAGE(Q$4:Q$6)</f>
        <v>38.009760445197969</v>
      </c>
      <c r="R7" s="23"/>
      <c r="S7" s="23"/>
      <c r="T7" s="2"/>
      <c r="U7" s="2">
        <f>AVERAGE(U$2:U$6)</f>
        <v>6.02765361988825</v>
      </c>
      <c r="V7" s="2"/>
      <c r="W7" s="2"/>
      <c r="X7" s="2">
        <f>AVERAGE(X$2:X$6)</f>
        <v>5.9451054552965932</v>
      </c>
      <c r="Z7" s="2">
        <f>AVERAGE(Z$2:Z$6)</f>
        <v>4.1300716235898296</v>
      </c>
      <c r="AA7" s="2">
        <f>AVERAGE(AA$2:AA$6)</f>
        <v>4.4071401786125577</v>
      </c>
    </row>
    <row r="8" spans="1:27" x14ac:dyDescent="0.25">
      <c r="A8" t="s">
        <v>7</v>
      </c>
      <c r="C8" s="2">
        <f>MEDIAN(C$2:C$6)</f>
        <v>6.5116279069767398</v>
      </c>
      <c r="D8" s="2">
        <f>MEDIAN(D$2:D$6)</f>
        <v>39.272727272727202</v>
      </c>
      <c r="E8" s="2"/>
      <c r="F8" s="2">
        <f>MEDIAN(F$2:F$6)</f>
        <v>7.7852348993288496</v>
      </c>
      <c r="G8" s="2">
        <f>MEDIAN(G$2:G$6)</f>
        <v>39.344262295081897</v>
      </c>
      <c r="H8" s="23"/>
      <c r="I8" s="23"/>
      <c r="J8" s="24"/>
      <c r="K8" s="2">
        <f>MEDIAN(K$2:K$6)</f>
        <v>5.2407068860450901</v>
      </c>
      <c r="L8" s="2">
        <f>MEDIAN(L$2:L$6)</f>
        <v>35.227272727272698</v>
      </c>
      <c r="M8" s="23"/>
      <c r="N8" s="23"/>
      <c r="O8" s="2"/>
      <c r="P8" s="2">
        <f>MEDIAN(P$4:P$6)</f>
        <v>7.1908602150537604</v>
      </c>
      <c r="Q8" s="2">
        <f>MEDIAN(Q$4:Q$6)</f>
        <v>37.745098039215598</v>
      </c>
      <c r="R8" s="23"/>
      <c r="S8" s="23"/>
      <c r="T8" s="2"/>
      <c r="U8" s="2">
        <f>MEDIAN(U$2:U$6)</f>
        <v>5.9422750424448196</v>
      </c>
      <c r="V8" s="2"/>
      <c r="W8" s="2"/>
      <c r="X8" s="2">
        <f>MEDIAN(X$2:X$6)</f>
        <v>5.8573853989813198</v>
      </c>
      <c r="Z8" s="2">
        <f>MEDIAN(Z$2:Z$6)</f>
        <v>4.1301627033792201</v>
      </c>
      <c r="AA8" s="2">
        <f>MEDIAN(AA$2:AA$6)</f>
        <v>4.5929018789144003</v>
      </c>
    </row>
    <row r="9" spans="1:27" x14ac:dyDescent="0.25">
      <c r="C9" s="4"/>
      <c r="D9" s="4"/>
      <c r="E9" s="4"/>
      <c r="F9" s="2"/>
      <c r="G9" s="2"/>
      <c r="H9" s="2"/>
      <c r="I9" s="2"/>
      <c r="K9" s="1"/>
      <c r="L9" s="1"/>
      <c r="M9" s="2"/>
      <c r="N9" s="2"/>
      <c r="O9" s="2"/>
      <c r="P9" s="5"/>
      <c r="Q9" s="5"/>
      <c r="R9" s="2"/>
      <c r="S9" s="2"/>
      <c r="T9" s="2"/>
      <c r="U9" s="5"/>
      <c r="V9" s="2"/>
      <c r="W9" s="2"/>
      <c r="X9" s="5"/>
      <c r="Z9" s="5"/>
      <c r="AA9" s="5"/>
    </row>
    <row r="10" spans="1:27" x14ac:dyDescent="0.25">
      <c r="A10" t="s">
        <v>26</v>
      </c>
      <c r="C10" s="3">
        <v>5.1567944250871003</v>
      </c>
      <c r="D10" s="3">
        <v>43.939393939393902</v>
      </c>
      <c r="E10" s="3"/>
      <c r="F10" s="2">
        <v>5.1957831325301198</v>
      </c>
      <c r="G10" s="2">
        <v>40.522875816993398</v>
      </c>
      <c r="H10" s="2" t="str">
        <f t="shared" ref="H10:H14" si="6">IF($C10&gt;F10,"Nein","Ja")</f>
        <v>Ja</v>
      </c>
      <c r="I10" s="2" t="str">
        <f t="shared" ref="I10:I14" si="7">IF(D10&gt;G10,"Nein","Ja")</f>
        <v>Nein</v>
      </c>
      <c r="K10" s="3">
        <v>5.4794520547945202</v>
      </c>
      <c r="L10" s="3">
        <v>38.8888888888888</v>
      </c>
      <c r="M10" s="2" t="str">
        <f t="shared" ref="M10:N14" si="8">IF(C10&gt;K10,"Nein","Ja")</f>
        <v>Ja</v>
      </c>
      <c r="N10" s="2" t="str">
        <f t="shared" si="8"/>
        <v>Nein</v>
      </c>
      <c r="O10" s="2"/>
      <c r="P10" s="3">
        <v>5.7283142389525299</v>
      </c>
      <c r="Q10" s="3">
        <v>39.2156862745098</v>
      </c>
      <c r="R10" s="2" t="str">
        <f t="shared" ref="R10:S14" si="9">IF(C10&gt;P10,"Nein","Ja")</f>
        <v>Ja</v>
      </c>
      <c r="S10" s="2" t="str">
        <f t="shared" si="9"/>
        <v>Nein</v>
      </c>
      <c r="T10" s="2"/>
      <c r="U10" s="3">
        <v>5.11029411764705</v>
      </c>
      <c r="V10" s="2"/>
      <c r="W10" s="2"/>
      <c r="X10" s="3">
        <v>0.625</v>
      </c>
      <c r="Z10" s="3">
        <v>4.2628774422735303</v>
      </c>
      <c r="AA10" s="3">
        <v>3.3823529411764701</v>
      </c>
    </row>
    <row r="11" spans="1:27" x14ac:dyDescent="0.25">
      <c r="A11" t="s">
        <v>27</v>
      </c>
      <c r="C11" s="3">
        <v>4.7619047619047601</v>
      </c>
      <c r="D11" s="3">
        <v>41.0071942446043</v>
      </c>
      <c r="E11" s="3"/>
      <c r="F11" s="2">
        <v>4.75471698113207</v>
      </c>
      <c r="G11" s="2">
        <v>34.640522875816899</v>
      </c>
      <c r="H11" s="2" t="str">
        <f t="shared" si="6"/>
        <v>Nein</v>
      </c>
      <c r="I11" s="2" t="str">
        <f t="shared" si="7"/>
        <v>Nein</v>
      </c>
      <c r="K11" s="2">
        <v>6.9767441860465098</v>
      </c>
      <c r="L11" s="2">
        <v>40.983606557377001</v>
      </c>
      <c r="M11" s="2" t="str">
        <f t="shared" si="8"/>
        <v>Ja</v>
      </c>
      <c r="N11" s="2" t="str">
        <f t="shared" si="8"/>
        <v>Nein</v>
      </c>
      <c r="O11" s="2"/>
      <c r="P11" s="3">
        <v>6.3934426229508103</v>
      </c>
      <c r="Q11" s="3">
        <v>41.935483870967701</v>
      </c>
      <c r="R11" s="2" t="str">
        <f t="shared" si="9"/>
        <v>Ja</v>
      </c>
      <c r="S11" s="2" t="str">
        <f t="shared" si="9"/>
        <v>Ja</v>
      </c>
      <c r="T11" s="2"/>
      <c r="U11" s="3">
        <v>4.9655672345052499</v>
      </c>
      <c r="V11" s="2"/>
      <c r="W11" s="2"/>
      <c r="X11" s="3">
        <v>0.68865530989488899</v>
      </c>
      <c r="Z11" s="3">
        <v>3.9041703637976899</v>
      </c>
      <c r="AA11" s="3">
        <v>2.6458861906487798</v>
      </c>
    </row>
    <row r="12" spans="1:27" x14ac:dyDescent="0.25">
      <c r="A12" t="s">
        <v>28</v>
      </c>
      <c r="C12" s="3">
        <v>7.2115384615384599</v>
      </c>
      <c r="D12" s="3">
        <v>43.502824858757002</v>
      </c>
      <c r="E12" s="3"/>
      <c r="F12" s="2">
        <v>5.4599850411368704</v>
      </c>
      <c r="G12" s="2">
        <v>37.735849056603698</v>
      </c>
      <c r="H12" s="2" t="str">
        <f t="shared" si="6"/>
        <v>Nein</v>
      </c>
      <c r="I12" s="2" t="str">
        <f t="shared" si="7"/>
        <v>Nein</v>
      </c>
      <c r="K12" s="2">
        <v>7.11718188353702</v>
      </c>
      <c r="L12" s="2">
        <v>40.740740740740698</v>
      </c>
      <c r="M12" s="2" t="str">
        <f t="shared" si="8"/>
        <v>Nein</v>
      </c>
      <c r="N12" s="2" t="str">
        <f t="shared" si="8"/>
        <v>Nein</v>
      </c>
      <c r="O12" s="2"/>
      <c r="P12" s="3">
        <v>4.9089469517022897</v>
      </c>
      <c r="Q12" s="3">
        <v>33.561643835616401</v>
      </c>
      <c r="R12" s="2" t="str">
        <f t="shared" si="9"/>
        <v>Nein</v>
      </c>
      <c r="S12" s="2" t="str">
        <f t="shared" si="9"/>
        <v>Nein</v>
      </c>
      <c r="T12" s="2"/>
      <c r="U12" s="3">
        <v>5.2555273649873104</v>
      </c>
      <c r="V12" s="2"/>
      <c r="W12" s="2"/>
      <c r="X12" s="3">
        <v>0.94237042406669003</v>
      </c>
      <c r="Z12" s="3">
        <v>5.3238686779059403</v>
      </c>
      <c r="AA12" s="3">
        <v>4.1681768756795901</v>
      </c>
    </row>
    <row r="13" spans="1:27" x14ac:dyDescent="0.25">
      <c r="A13" t="s">
        <v>29</v>
      </c>
      <c r="C13" s="3">
        <v>4.8226950354609901</v>
      </c>
      <c r="D13" s="3">
        <v>37.748344370860899</v>
      </c>
      <c r="E13" s="3"/>
      <c r="F13" s="2">
        <v>5.6646525679758302</v>
      </c>
      <c r="G13" s="2">
        <v>39.490445859872601</v>
      </c>
      <c r="H13" s="2" t="str">
        <f t="shared" si="6"/>
        <v>Ja</v>
      </c>
      <c r="I13" s="2" t="str">
        <f t="shared" si="7"/>
        <v>Ja</v>
      </c>
      <c r="K13" s="2">
        <v>5.9498207885304604</v>
      </c>
      <c r="L13" s="2">
        <v>39.4444444444444</v>
      </c>
      <c r="M13" s="2" t="str">
        <f t="shared" si="8"/>
        <v>Ja</v>
      </c>
      <c r="N13" s="2" t="str">
        <f t="shared" si="8"/>
        <v>Ja</v>
      </c>
      <c r="O13" s="2"/>
      <c r="P13" s="3">
        <v>6.9049553208773302</v>
      </c>
      <c r="Q13" s="3">
        <v>40.112994350282399</v>
      </c>
      <c r="R13" s="2" t="str">
        <f t="shared" si="9"/>
        <v>Ja</v>
      </c>
      <c r="S13" s="2" t="str">
        <f t="shared" si="9"/>
        <v>Ja</v>
      </c>
      <c r="T13" s="2"/>
      <c r="U13" s="3">
        <v>4.68628969790859</v>
      </c>
      <c r="V13" s="2"/>
      <c r="W13" s="2"/>
      <c r="X13" s="3">
        <v>0.96824167312161102</v>
      </c>
      <c r="Z13" s="3">
        <v>3.9451114922813</v>
      </c>
      <c r="AA13" s="3">
        <v>3.3694810224632001</v>
      </c>
    </row>
    <row r="14" spans="1:27" x14ac:dyDescent="0.25">
      <c r="A14" t="s">
        <v>30</v>
      </c>
      <c r="C14" s="3">
        <v>6.41562064156206</v>
      </c>
      <c r="D14" s="3">
        <v>42.682926829268197</v>
      </c>
      <c r="E14" s="3"/>
      <c r="F14" s="2">
        <v>6.19803476946334</v>
      </c>
      <c r="G14" s="2">
        <v>39.354838709677402</v>
      </c>
      <c r="H14" s="2" t="str">
        <f t="shared" si="6"/>
        <v>Nein</v>
      </c>
      <c r="I14" s="2" t="str">
        <f t="shared" si="7"/>
        <v>Nein</v>
      </c>
      <c r="K14" s="2">
        <v>7.0063694267515899</v>
      </c>
      <c r="L14" s="2">
        <v>45</v>
      </c>
      <c r="M14" s="2" t="str">
        <f t="shared" si="8"/>
        <v>Ja</v>
      </c>
      <c r="N14" s="2" t="str">
        <f t="shared" si="8"/>
        <v>Ja</v>
      </c>
      <c r="O14" s="2"/>
      <c r="P14" s="3">
        <v>6.2972292191435697</v>
      </c>
      <c r="Q14" s="3">
        <v>35.5029585798816</v>
      </c>
      <c r="R14" s="2" t="str">
        <f t="shared" si="9"/>
        <v>Nein</v>
      </c>
      <c r="S14" s="2" t="str">
        <f t="shared" si="9"/>
        <v>Nein</v>
      </c>
      <c r="T14" s="2"/>
      <c r="U14" s="3">
        <v>4.9235359940320702</v>
      </c>
      <c r="V14" s="2"/>
      <c r="W14" s="2"/>
      <c r="X14" s="3">
        <v>0.55949272659455396</v>
      </c>
      <c r="Z14" s="3">
        <v>4.36681222707423</v>
      </c>
      <c r="AA14" s="3">
        <v>3.2450578142484101</v>
      </c>
    </row>
    <row r="15" spans="1:27" x14ac:dyDescent="0.25">
      <c r="A15" t="s">
        <v>32</v>
      </c>
      <c r="C15" s="2">
        <f>AVERAGE(C$10:C$14)</f>
        <v>5.6737106651106739</v>
      </c>
      <c r="D15" s="2">
        <f>AVERAGE(D$10:D$14)</f>
        <v>41.776136848576854</v>
      </c>
      <c r="E15" s="2"/>
      <c r="F15" s="2">
        <f>AVERAGE(F$10:F$14)</f>
        <v>5.4546344984476463</v>
      </c>
      <c r="G15" s="2">
        <f>AVERAGE(G$10:G$14)</f>
        <v>38.348906463792801</v>
      </c>
      <c r="H15" s="25"/>
      <c r="I15" s="25"/>
      <c r="J15" s="26"/>
      <c r="K15" s="2">
        <f>AVERAGE(K$10:K$14)</f>
        <v>6.5059136679320204</v>
      </c>
      <c r="L15" s="2">
        <f>AVERAGE(L$10:L$14)</f>
        <v>41.011536126290181</v>
      </c>
      <c r="M15" s="25"/>
      <c r="N15" s="25"/>
      <c r="O15" s="2"/>
      <c r="P15" s="2">
        <f>AVERAGE(P$10:P$14)</f>
        <v>6.0465776707253065</v>
      </c>
      <c r="Q15" s="2">
        <f>AVERAGE(Q$10:Q$14)</f>
        <v>38.065753382251579</v>
      </c>
      <c r="R15" s="25"/>
      <c r="S15" s="25"/>
      <c r="T15" s="2"/>
      <c r="U15" s="2">
        <f>AVERAGE(U$10:U$14)</f>
        <v>4.9882428818160545</v>
      </c>
      <c r="V15" s="2"/>
      <c r="W15" s="2"/>
      <c r="X15" s="2">
        <f>AVERAGE(X$10:X$14)</f>
        <v>0.75675202673554887</v>
      </c>
      <c r="Z15" s="2">
        <f>AVERAGE(Z$10:Z$14)</f>
        <v>4.3605680406665384</v>
      </c>
      <c r="AA15" s="2">
        <f>AVERAGE(AA$10:AA$14)</f>
        <v>3.3621909688432901</v>
      </c>
    </row>
    <row r="16" spans="1:27" x14ac:dyDescent="0.25">
      <c r="A16" t="s">
        <v>36</v>
      </c>
      <c r="C16" s="2">
        <f>MEDIAN(C$10:C$14)</f>
        <v>5.1567944250871003</v>
      </c>
      <c r="D16" s="2">
        <f>MEDIAN(D$10:D$14)</f>
        <v>42.682926829268197</v>
      </c>
      <c r="E16" s="2"/>
      <c r="F16" s="2">
        <f>MEDIAN(F$10:F$14)</f>
        <v>5.4599850411368704</v>
      </c>
      <c r="G16" s="2">
        <f>MEDIAN(G$10:G$14)</f>
        <v>39.354838709677402</v>
      </c>
      <c r="H16" s="25"/>
      <c r="I16" s="25"/>
      <c r="J16" s="26"/>
      <c r="K16" s="2">
        <f>MEDIAN(K$10:K$14)</f>
        <v>6.9767441860465098</v>
      </c>
      <c r="L16" s="2">
        <f>MEDIAN(L$10:L$14)</f>
        <v>40.740740740740698</v>
      </c>
      <c r="M16" s="25"/>
      <c r="N16" s="25"/>
      <c r="O16" s="2"/>
      <c r="P16" s="2">
        <f>MEDIAN(P$10:P$14)</f>
        <v>6.2972292191435697</v>
      </c>
      <c r="Q16" s="2">
        <f>MEDIAN(Q$10:Q$14)</f>
        <v>39.2156862745098</v>
      </c>
      <c r="R16" s="25"/>
      <c r="S16" s="25"/>
      <c r="T16" s="2"/>
      <c r="U16" s="2">
        <f>MEDIAN(U$10:U$14)</f>
        <v>4.9655672345052499</v>
      </c>
      <c r="V16" s="2"/>
      <c r="W16" s="2"/>
      <c r="X16" s="2">
        <f>MEDIAN(X$10:X$14)</f>
        <v>0.68865530989488899</v>
      </c>
      <c r="Z16" s="2">
        <f>MEDIAN(Z$10:Z$14)</f>
        <v>4.2628774422735303</v>
      </c>
      <c r="AA16" s="2">
        <f>MEDIAN(AA$10:AA$14)</f>
        <v>3.3694810224632001</v>
      </c>
    </row>
    <row r="17" spans="1:27" x14ac:dyDescent="0.25">
      <c r="C17" s="4"/>
      <c r="D17" s="4"/>
      <c r="E17" s="4"/>
      <c r="F17" s="2"/>
      <c r="G17" s="2"/>
      <c r="H17" s="2"/>
      <c r="I17" s="2"/>
      <c r="K17" s="1"/>
      <c r="L17" s="1"/>
      <c r="M17" s="2"/>
      <c r="N17" s="2"/>
      <c r="O17" s="2"/>
      <c r="P17" s="5"/>
      <c r="Q17" s="5"/>
      <c r="R17" s="2"/>
      <c r="S17" s="2"/>
      <c r="T17" s="2"/>
      <c r="U17" s="5"/>
      <c r="V17" s="2"/>
      <c r="W17" s="2"/>
      <c r="X17" s="5"/>
      <c r="Z17" s="5"/>
      <c r="AA17" s="5"/>
    </row>
    <row r="18" spans="1:27" x14ac:dyDescent="0.25">
      <c r="A18" t="s">
        <v>21</v>
      </c>
      <c r="C18" s="3">
        <v>1.87793427230046</v>
      </c>
      <c r="D18" s="3">
        <v>29.729729729729701</v>
      </c>
      <c r="E18" s="3"/>
      <c r="F18" s="2">
        <v>3.26975476839237</v>
      </c>
      <c r="G18" s="2">
        <v>36.25</v>
      </c>
      <c r="H18" s="2" t="str">
        <f t="shared" ref="H18:H22" si="10">IF($C18&gt;F18,"Nein","Ja")</f>
        <v>Ja</v>
      </c>
      <c r="I18" s="2" t="str">
        <f t="shared" ref="I18:I22" si="11">IF(D18&gt;G18,"Nein","Ja")</f>
        <v>Ja</v>
      </c>
      <c r="K18" s="2">
        <v>3.2941176470588198</v>
      </c>
      <c r="L18" s="2">
        <v>39.743589743589702</v>
      </c>
      <c r="M18" s="2" t="str">
        <f t="shared" ref="M18:N18" si="12">IF(C18&gt;K18,"Nein","Ja")</f>
        <v>Ja</v>
      </c>
      <c r="N18" s="2" t="str">
        <f t="shared" si="12"/>
        <v>Ja</v>
      </c>
      <c r="O18" s="2"/>
      <c r="P18" s="3">
        <v>3.59281437125748</v>
      </c>
      <c r="Q18" s="3">
        <v>37.362637362637301</v>
      </c>
      <c r="R18" s="2" t="str">
        <f t="shared" ref="R18:S22" si="13">IF(C18&gt;P18,"Nein","Ja")</f>
        <v>Ja</v>
      </c>
      <c r="S18" s="2" t="str">
        <f t="shared" si="13"/>
        <v>Ja</v>
      </c>
      <c r="T18" s="2"/>
      <c r="U18" s="3">
        <v>11.368421052631501</v>
      </c>
      <c r="V18" s="2"/>
      <c r="W18" s="2"/>
      <c r="X18" s="3">
        <v>9.7894736842105203</v>
      </c>
      <c r="Y18" s="3"/>
      <c r="Z18" s="3">
        <v>5.0520059435364004</v>
      </c>
      <c r="AA18" s="3">
        <v>6.7368421052631504</v>
      </c>
    </row>
    <row r="19" spans="1:27" x14ac:dyDescent="0.25">
      <c r="A19" t="s">
        <v>22</v>
      </c>
      <c r="C19" s="3">
        <v>2.25988700564971</v>
      </c>
      <c r="D19" s="3">
        <v>41.176470588235198</v>
      </c>
      <c r="E19" s="3"/>
      <c r="F19" s="2">
        <v>2.0942408376963302</v>
      </c>
      <c r="G19" s="2">
        <v>29.1666666666666</v>
      </c>
      <c r="H19" s="2" t="str">
        <f t="shared" si="10"/>
        <v>Nein</v>
      </c>
      <c r="I19" s="2" t="str">
        <f t="shared" si="11"/>
        <v>Nein</v>
      </c>
      <c r="K19" s="2">
        <v>2.36486486486486</v>
      </c>
      <c r="L19" s="2">
        <v>28.048780487804802</v>
      </c>
      <c r="M19" s="2" t="str">
        <f t="shared" ref="M19:M22" si="14">IF(C19&gt;K19,"Nein","Ja")</f>
        <v>Ja</v>
      </c>
      <c r="N19" s="2" t="str">
        <f t="shared" ref="N19:N22" si="15">IF(D19&gt;L19,"Nein","Ja")</f>
        <v>Nein</v>
      </c>
      <c r="O19" s="2"/>
      <c r="P19" s="3">
        <v>4.03587443946188</v>
      </c>
      <c r="Q19" s="3">
        <v>39.175257731958702</v>
      </c>
      <c r="R19" s="2" t="str">
        <f t="shared" si="13"/>
        <v>Ja</v>
      </c>
      <c r="S19" s="2" t="str">
        <f t="shared" si="13"/>
        <v>Nein</v>
      </c>
      <c r="T19" s="2"/>
      <c r="U19" s="3">
        <v>10.0697906281156</v>
      </c>
      <c r="V19" s="2"/>
      <c r="W19" s="2"/>
      <c r="X19" s="3">
        <v>9.0727816550348894</v>
      </c>
      <c r="Y19" s="3"/>
      <c r="Z19" s="3">
        <v>3.1914893617021201</v>
      </c>
      <c r="AA19" s="3">
        <v>3.5892323030907201</v>
      </c>
    </row>
    <row r="20" spans="1:27" x14ac:dyDescent="0.25">
      <c r="A20" t="s">
        <v>23</v>
      </c>
      <c r="C20" s="3">
        <v>3.1393568147013702</v>
      </c>
      <c r="D20" s="3">
        <v>34.831460674157299</v>
      </c>
      <c r="E20" s="3"/>
      <c r="F20" s="2">
        <v>2.7097902097901998</v>
      </c>
      <c r="G20" s="2">
        <v>33.75</v>
      </c>
      <c r="H20" s="2" t="str">
        <f t="shared" si="10"/>
        <v>Nein</v>
      </c>
      <c r="I20" s="2" t="str">
        <f t="shared" si="11"/>
        <v>Nein</v>
      </c>
      <c r="K20" s="2">
        <v>3.14569536423841</v>
      </c>
      <c r="L20" s="2">
        <v>35.869565217391298</v>
      </c>
      <c r="M20" s="2" t="str">
        <f t="shared" si="14"/>
        <v>Ja</v>
      </c>
      <c r="N20" s="2" t="str">
        <f t="shared" si="15"/>
        <v>Ja</v>
      </c>
      <c r="O20" s="2"/>
      <c r="P20" s="3">
        <v>3.8599640933572701</v>
      </c>
      <c r="Q20" s="3">
        <v>36.734693877551003</v>
      </c>
      <c r="R20" s="2" t="str">
        <f t="shared" si="13"/>
        <v>Ja</v>
      </c>
      <c r="S20" s="2" t="str">
        <f t="shared" si="13"/>
        <v>Ja</v>
      </c>
      <c r="T20" s="2"/>
      <c r="U20" s="3">
        <v>8.9178356713426794</v>
      </c>
      <c r="V20" s="2"/>
      <c r="W20" s="2"/>
      <c r="X20" s="3">
        <v>7.41482965931863</v>
      </c>
      <c r="Y20" s="3"/>
      <c r="Z20" s="3">
        <v>3.0303030303030298</v>
      </c>
      <c r="AA20" s="3">
        <v>3.7074148296593101</v>
      </c>
    </row>
    <row r="21" spans="1:27" x14ac:dyDescent="0.25">
      <c r="A21" t="s">
        <v>24</v>
      </c>
      <c r="C21" s="3">
        <v>3.2208588957055202</v>
      </c>
      <c r="D21" s="3">
        <v>34.020618556701002</v>
      </c>
      <c r="E21" s="3"/>
      <c r="F21" s="2">
        <v>2.3744292237442899</v>
      </c>
      <c r="G21" s="2">
        <v>31.081081081080999</v>
      </c>
      <c r="H21" s="2" t="str">
        <f t="shared" si="10"/>
        <v>Nein</v>
      </c>
      <c r="I21" s="2" t="str">
        <f t="shared" si="11"/>
        <v>Nein</v>
      </c>
      <c r="K21" s="2">
        <v>4.3252595155709299</v>
      </c>
      <c r="L21" s="2">
        <v>35.344827586206897</v>
      </c>
      <c r="M21" s="2" t="str">
        <f t="shared" si="14"/>
        <v>Ja</v>
      </c>
      <c r="N21" s="2" t="str">
        <f t="shared" si="15"/>
        <v>Ja</v>
      </c>
      <c r="O21" s="2"/>
      <c r="P21" s="3">
        <v>3.1559963931469701</v>
      </c>
      <c r="Q21" s="3">
        <v>35.632183908045903</v>
      </c>
      <c r="R21" s="2" t="str">
        <f t="shared" si="13"/>
        <v>Nein</v>
      </c>
      <c r="S21" s="2" t="str">
        <f t="shared" si="13"/>
        <v>Ja</v>
      </c>
      <c r="T21" s="2"/>
      <c r="U21" s="3">
        <v>8.9965397923875408</v>
      </c>
      <c r="V21" s="2"/>
      <c r="W21" s="2"/>
      <c r="X21" s="3">
        <v>7.7277970011533998</v>
      </c>
      <c r="Y21" s="3"/>
      <c r="Z21" s="3">
        <v>2.6760563380281601</v>
      </c>
      <c r="AA21" s="3">
        <v>3.5755478662053002</v>
      </c>
    </row>
    <row r="22" spans="1:27" x14ac:dyDescent="0.25">
      <c r="A22" t="s">
        <v>25</v>
      </c>
      <c r="C22" s="3">
        <v>3.6323202372127499</v>
      </c>
      <c r="D22" s="3">
        <v>38.613861386138602</v>
      </c>
      <c r="E22" s="3"/>
      <c r="F22" s="2">
        <v>3.4759358288770001</v>
      </c>
      <c r="G22" s="2">
        <v>39.080459770114899</v>
      </c>
      <c r="H22" s="2" t="str">
        <f t="shared" si="10"/>
        <v>Nein</v>
      </c>
      <c r="I22" s="2" t="str">
        <f t="shared" si="11"/>
        <v>Ja</v>
      </c>
      <c r="K22" s="2">
        <v>3.45423143350604</v>
      </c>
      <c r="L22" s="2">
        <v>38.636363636363598</v>
      </c>
      <c r="M22" s="2" t="str">
        <f t="shared" si="14"/>
        <v>Nein</v>
      </c>
      <c r="N22" s="2" t="str">
        <f t="shared" si="15"/>
        <v>Ja</v>
      </c>
      <c r="O22" s="2"/>
      <c r="P22" s="3">
        <v>2.77056277056277</v>
      </c>
      <c r="Q22" s="3">
        <v>38.461538461538403</v>
      </c>
      <c r="R22" s="2" t="str">
        <f t="shared" si="13"/>
        <v>Nein</v>
      </c>
      <c r="S22" s="2" t="str">
        <f t="shared" si="13"/>
        <v>Nein</v>
      </c>
      <c r="T22" s="2"/>
      <c r="U22" s="3">
        <v>7.1839080459770104</v>
      </c>
      <c r="V22" s="2"/>
      <c r="W22" s="2"/>
      <c r="X22" s="3">
        <v>6.1302681992337096</v>
      </c>
      <c r="Y22" s="3"/>
      <c r="Z22" s="3">
        <v>3.3175355450236901</v>
      </c>
      <c r="AA22" s="3">
        <v>3.0651340996168499</v>
      </c>
    </row>
    <row r="23" spans="1:27" x14ac:dyDescent="0.25">
      <c r="A23" t="s">
        <v>34</v>
      </c>
      <c r="C23" s="2">
        <f>AVERAGE(C$18:C$22)</f>
        <v>2.8260714451139619</v>
      </c>
      <c r="D23" s="2">
        <f>AVERAGE(D$18:D$22)</f>
        <v>35.674428186992358</v>
      </c>
      <c r="E23" s="2"/>
      <c r="F23" s="2">
        <f>AVERAGE(F$18:F$22)</f>
        <v>2.7848301737000378</v>
      </c>
      <c r="G23" s="2">
        <f>AVERAGE(G$18:G$22)</f>
        <v>33.865641503572498</v>
      </c>
      <c r="H23" s="25"/>
      <c r="I23" s="25"/>
      <c r="J23" s="26"/>
      <c r="K23" s="2">
        <f>AVERAGE(K$18:K$22)</f>
        <v>3.3168337650478121</v>
      </c>
      <c r="L23" s="2">
        <f>AVERAGE(L$18:L$22)</f>
        <v>35.528625334271261</v>
      </c>
      <c r="M23" s="25"/>
      <c r="N23" s="25"/>
      <c r="O23" s="2"/>
      <c r="P23" s="2">
        <f>AVERAGE(P$18:P$22)</f>
        <v>3.483042413557274</v>
      </c>
      <c r="Q23" s="2">
        <f>AVERAGE(Q$18:Q$22)</f>
        <v>37.473262268346261</v>
      </c>
      <c r="R23" s="25"/>
      <c r="S23" s="25"/>
      <c r="T23" s="2"/>
      <c r="U23" s="2">
        <f>AVERAGE(U$18:U$22)</f>
        <v>9.3072990380908678</v>
      </c>
      <c r="V23" s="2"/>
      <c r="W23" s="2"/>
      <c r="X23" s="2">
        <f>AVERAGE(X$18:X$22)</f>
        <v>8.0270300397902297</v>
      </c>
      <c r="Z23" s="2">
        <f>AVERAGE(Z$18:Z$22)</f>
        <v>3.4534780437186803</v>
      </c>
      <c r="AA23" s="2">
        <f>AVERAGE(AA$18:AA$22)</f>
        <v>4.1348342407670655</v>
      </c>
    </row>
    <row r="24" spans="1:27" x14ac:dyDescent="0.25">
      <c r="A24" t="s">
        <v>35</v>
      </c>
      <c r="C24" s="2">
        <f>MEDIAN(C$18:C$22)</f>
        <v>3.1393568147013702</v>
      </c>
      <c r="D24" s="2">
        <f>MEDIAN(D$18:D$22)</f>
        <v>34.831460674157299</v>
      </c>
      <c r="E24" s="2"/>
      <c r="F24" s="2">
        <f>MEDIAN(F$18:F$22)</f>
        <v>2.7097902097901998</v>
      </c>
      <c r="G24" s="2">
        <f>MEDIAN(G$18:G$22)</f>
        <v>33.75</v>
      </c>
      <c r="H24" s="25"/>
      <c r="I24" s="25"/>
      <c r="J24" s="26"/>
      <c r="K24" s="2">
        <f>MEDIAN(K$18:K$22)</f>
        <v>3.2941176470588198</v>
      </c>
      <c r="L24" s="2">
        <f>MEDIAN(L$18:L$22)</f>
        <v>35.869565217391298</v>
      </c>
      <c r="M24" s="25"/>
      <c r="N24" s="25"/>
      <c r="O24" s="2"/>
      <c r="P24" s="2">
        <f>MEDIAN(P$18:P$22)</f>
        <v>3.59281437125748</v>
      </c>
      <c r="Q24" s="2">
        <f>MEDIAN(Q$18:Q$22)</f>
        <v>37.362637362637301</v>
      </c>
      <c r="R24" s="25"/>
      <c r="S24" s="25"/>
      <c r="T24" s="2"/>
      <c r="U24" s="2">
        <f>MEDIAN(U$18:U$22)</f>
        <v>8.9965397923875408</v>
      </c>
      <c r="V24" s="2"/>
      <c r="W24" s="2"/>
      <c r="X24" s="2">
        <f>MEDIAN(X$18:X$22)</f>
        <v>7.7277970011533998</v>
      </c>
      <c r="Z24" s="2">
        <f>MEDIAN(Z$18:Z$22)</f>
        <v>3.1914893617021201</v>
      </c>
      <c r="AA24" s="2">
        <f>MEDIAN(AA$18:AA$22)</f>
        <v>3.5892323030907201</v>
      </c>
    </row>
    <row r="25" spans="1:27" x14ac:dyDescent="0.25">
      <c r="C25" s="4"/>
      <c r="D25" s="4"/>
      <c r="E25" s="4"/>
      <c r="F25" s="2"/>
      <c r="G25" s="2" t="s">
        <v>94</v>
      </c>
      <c r="H25" s="28">
        <f>COUNTIF(H2:H6:H10:H14:H18:H22,"Ja")</f>
        <v>8</v>
      </c>
      <c r="I25" s="28">
        <f>COUNTIF(I2:I6:I10:I14:I18:I22,"Ja")</f>
        <v>7</v>
      </c>
      <c r="K25" s="1"/>
      <c r="L25" s="2" t="s">
        <v>94</v>
      </c>
      <c r="M25" s="28">
        <f>COUNTIF(M2:M6:M10:M14:M18:M22,"Ja")</f>
        <v>9</v>
      </c>
      <c r="N25" s="28">
        <f>COUNTIF(N2:N6:N10:N14:N18:N22,"Ja")</f>
        <v>7</v>
      </c>
      <c r="O25" s="2"/>
      <c r="P25" s="5"/>
      <c r="Q25" s="2" t="s">
        <v>94</v>
      </c>
      <c r="R25" s="28">
        <f>COUNTIF(R2:R6:R10:R14:R18:R22,"Ja")</f>
        <v>9</v>
      </c>
      <c r="S25" s="28">
        <f>COUNTIF(S2:S6:S10:S14:S18:S22,"Ja")</f>
        <v>8</v>
      </c>
      <c r="T25" s="2"/>
      <c r="U25" s="5"/>
      <c r="V25" s="2"/>
      <c r="W25" s="2"/>
      <c r="X25" s="5"/>
      <c r="Z25" s="5"/>
      <c r="AA25" s="5"/>
    </row>
    <row r="26" spans="1:27" x14ac:dyDescent="0.25">
      <c r="C26" s="4"/>
      <c r="D26" s="4"/>
      <c r="E26" s="4"/>
      <c r="F26" s="2"/>
      <c r="G26" s="2" t="s">
        <v>95</v>
      </c>
      <c r="H26" s="7">
        <f>H25/15</f>
        <v>0.53333333333333333</v>
      </c>
      <c r="I26" s="7">
        <f>I25/15</f>
        <v>0.46666666666666667</v>
      </c>
      <c r="K26" s="1"/>
      <c r="L26" s="2" t="s">
        <v>95</v>
      </c>
      <c r="M26" s="7">
        <f>M25/15</f>
        <v>0.6</v>
      </c>
      <c r="N26" s="7">
        <f>N25/15</f>
        <v>0.46666666666666667</v>
      </c>
      <c r="O26" s="2"/>
      <c r="P26" s="5"/>
      <c r="Q26" s="2" t="s">
        <v>95</v>
      </c>
      <c r="R26" s="7">
        <f>R25/15</f>
        <v>0.6</v>
      </c>
      <c r="S26" s="7">
        <f>S25/15</f>
        <v>0.53333333333333333</v>
      </c>
      <c r="T26" s="2"/>
      <c r="U26" s="5"/>
      <c r="V26" s="2"/>
      <c r="W26" s="2"/>
      <c r="X26" s="5"/>
      <c r="Z26" s="5"/>
      <c r="AA26" s="5"/>
    </row>
    <row r="27" spans="1:27" x14ac:dyDescent="0.25">
      <c r="C27" s="4"/>
      <c r="D27" s="4"/>
      <c r="E27" s="4"/>
      <c r="G27" s="2"/>
      <c r="H27" s="2"/>
      <c r="I27" s="2"/>
      <c r="K27" s="1"/>
      <c r="L27" s="1"/>
      <c r="M27" s="2"/>
      <c r="N27" s="2"/>
      <c r="O27" s="2"/>
      <c r="P27" s="5"/>
      <c r="Q27" s="5"/>
      <c r="R27" s="2"/>
      <c r="S27" s="2"/>
      <c r="T27" s="2"/>
      <c r="U27" s="5"/>
      <c r="V27" s="2"/>
      <c r="W27" s="2"/>
      <c r="X27" s="5"/>
      <c r="Z27" s="5"/>
      <c r="AA27" s="5"/>
    </row>
    <row r="28" spans="1:27" x14ac:dyDescent="0.25">
      <c r="C28" s="4"/>
      <c r="D28" s="4"/>
      <c r="E28" s="4"/>
      <c r="G28" s="2"/>
      <c r="H28" s="2"/>
      <c r="I28" s="2"/>
      <c r="K28" s="1"/>
      <c r="L28" s="1"/>
      <c r="M28" s="2"/>
      <c r="N28" s="2"/>
      <c r="O28" s="2"/>
      <c r="P28" s="5"/>
      <c r="Q28" s="5"/>
      <c r="R28" s="2"/>
      <c r="S28" s="2"/>
      <c r="T28" s="2"/>
      <c r="U28" s="5"/>
      <c r="V28" s="2"/>
      <c r="W28" s="2"/>
      <c r="X28" s="5"/>
      <c r="Z28" s="5"/>
      <c r="AA28" s="5"/>
    </row>
    <row r="29" spans="1:27" x14ac:dyDescent="0.25">
      <c r="C29" s="4"/>
      <c r="D29" s="4"/>
      <c r="E29" s="4"/>
      <c r="G29" s="2"/>
      <c r="H29" s="2"/>
      <c r="I29" s="2"/>
      <c r="K29" s="1"/>
      <c r="L29" s="1" t="s">
        <v>96</v>
      </c>
      <c r="M29" s="7">
        <f>(H26+M26+R26)/3</f>
        <v>0.57777777777777783</v>
      </c>
      <c r="N29" s="2"/>
      <c r="O29" s="2"/>
      <c r="P29" s="5"/>
      <c r="Q29" s="5"/>
      <c r="R29" s="2"/>
      <c r="S29" s="2"/>
      <c r="T29" s="2"/>
      <c r="U29" s="5"/>
      <c r="V29" s="2"/>
      <c r="W29" s="2"/>
      <c r="X29" s="5"/>
      <c r="Z29" s="5"/>
      <c r="AA29" s="5"/>
    </row>
    <row r="30" spans="1:27" x14ac:dyDescent="0.25">
      <c r="C30" s="4"/>
      <c r="D30" s="4"/>
      <c r="E30" s="4"/>
      <c r="G30" s="2"/>
      <c r="H30" s="2"/>
      <c r="I30" s="2"/>
      <c r="K30" s="1"/>
      <c r="L30" s="1" t="s">
        <v>97</v>
      </c>
      <c r="M30" s="7">
        <f>(I26+N26+S26)/3</f>
        <v>0.48888888888888893</v>
      </c>
      <c r="N30" s="2"/>
      <c r="O30" s="2"/>
      <c r="P30" s="5"/>
      <c r="Q30" s="5"/>
      <c r="R30" s="2"/>
      <c r="S30" s="2"/>
      <c r="T30" s="2"/>
      <c r="U30" s="5"/>
      <c r="V30" s="2"/>
      <c r="W30" s="2"/>
      <c r="X30" s="5"/>
      <c r="Z30" s="5"/>
      <c r="AA30" s="5"/>
    </row>
    <row r="31" spans="1:27" x14ac:dyDescent="0.25">
      <c r="C31" s="4"/>
      <c r="D31" s="4"/>
      <c r="E31" s="4"/>
      <c r="G31" s="2"/>
      <c r="H31" s="2"/>
      <c r="I31" s="2"/>
      <c r="K31" s="1"/>
      <c r="L31" s="1"/>
      <c r="M31" s="2"/>
      <c r="N31" s="2"/>
      <c r="O31" s="2"/>
      <c r="P31" s="5"/>
      <c r="Q31" s="5"/>
      <c r="R31" s="2"/>
      <c r="S31" s="2"/>
      <c r="T31" s="2"/>
      <c r="U31" s="5"/>
      <c r="V31" s="2"/>
      <c r="W31" s="2"/>
      <c r="X31" s="5"/>
      <c r="Z31" s="5"/>
      <c r="AA31" s="5"/>
    </row>
    <row r="32" spans="1:27" x14ac:dyDescent="0.25">
      <c r="C32" s="4"/>
      <c r="D32" s="4"/>
      <c r="E32" s="4"/>
      <c r="G32" s="2"/>
      <c r="H32" s="2"/>
      <c r="I32" s="2"/>
      <c r="K32" s="1"/>
      <c r="L32" s="1"/>
      <c r="M32" s="2"/>
      <c r="N32" s="2"/>
      <c r="O32" s="2"/>
      <c r="P32" s="5"/>
      <c r="Q32" s="5"/>
      <c r="R32" s="2"/>
      <c r="S32" s="2"/>
      <c r="T32" s="2"/>
      <c r="U32" s="5"/>
      <c r="V32" s="2"/>
      <c r="W32" s="2"/>
      <c r="X32" s="5"/>
      <c r="Z32" s="5"/>
      <c r="AA32" s="5"/>
    </row>
    <row r="33" spans="3:27" x14ac:dyDescent="0.25">
      <c r="C33" s="4"/>
      <c r="D33" s="4"/>
      <c r="E33" s="4"/>
      <c r="G33" s="2"/>
      <c r="H33" s="2"/>
      <c r="I33" s="2"/>
      <c r="K33" s="1"/>
      <c r="L33" s="1"/>
      <c r="M33" s="2"/>
      <c r="N33" s="2"/>
      <c r="O33" s="2"/>
      <c r="P33" s="5"/>
      <c r="Q33" s="5"/>
      <c r="R33" s="2"/>
      <c r="S33" s="2"/>
      <c r="T33" s="2"/>
      <c r="U33" s="5"/>
      <c r="V33" s="2"/>
      <c r="W33" s="2"/>
      <c r="X33" s="5"/>
      <c r="Z33" s="5"/>
      <c r="AA33" s="5"/>
    </row>
    <row r="34" spans="3:27" x14ac:dyDescent="0.25">
      <c r="C34" s="4"/>
      <c r="D34" s="4"/>
      <c r="E34" s="4"/>
      <c r="G34" s="2"/>
      <c r="H34" s="2"/>
      <c r="I34" s="2"/>
      <c r="K34" s="1"/>
      <c r="L34" s="1"/>
      <c r="M34" s="2"/>
      <c r="N34" s="2"/>
      <c r="O34" s="2"/>
      <c r="P34" s="5"/>
      <c r="Q34" s="5"/>
      <c r="R34" s="2"/>
      <c r="S34" s="2"/>
      <c r="T34" s="2"/>
      <c r="U34" s="5"/>
      <c r="V34" s="2"/>
      <c r="W34" s="2"/>
      <c r="X34" s="5"/>
      <c r="Z34" s="5"/>
      <c r="AA34" s="5"/>
    </row>
    <row r="35" spans="3:27" x14ac:dyDescent="0.25">
      <c r="C35" s="4"/>
      <c r="D35" s="4"/>
      <c r="E35" s="4"/>
      <c r="G35" s="2"/>
      <c r="H35" s="2"/>
      <c r="I35" s="2"/>
      <c r="K35" s="1"/>
      <c r="L35" s="1"/>
      <c r="M35" s="2"/>
      <c r="N35" s="2"/>
      <c r="O35" s="2"/>
      <c r="P35" s="5"/>
      <c r="Q35" s="5"/>
      <c r="R35" s="2"/>
      <c r="S35" s="2"/>
      <c r="T35" s="2"/>
      <c r="U35" s="5"/>
      <c r="V35" s="2"/>
      <c r="W35" s="2"/>
      <c r="X35" s="5"/>
      <c r="Z35" s="5"/>
      <c r="AA35" s="5"/>
    </row>
    <row r="36" spans="3:27" x14ac:dyDescent="0.25">
      <c r="C36" s="4"/>
      <c r="D36" s="4"/>
      <c r="E36" s="4"/>
      <c r="G36" s="2"/>
      <c r="H36" s="2"/>
      <c r="I36" s="2"/>
      <c r="K36" s="1"/>
      <c r="L36" s="1"/>
      <c r="M36" s="2"/>
      <c r="N36" s="2"/>
      <c r="O36" s="2"/>
      <c r="P36" s="5"/>
      <c r="Q36" s="5"/>
      <c r="R36" s="2"/>
      <c r="S36" s="2"/>
      <c r="T36" s="2"/>
      <c r="U36" s="5"/>
      <c r="V36" s="2"/>
      <c r="W36" s="2"/>
      <c r="X36" s="5"/>
      <c r="Z36" s="5"/>
      <c r="AA36" s="5"/>
    </row>
    <row r="37" spans="3:27" x14ac:dyDescent="0.25">
      <c r="C37" s="4"/>
      <c r="D37" s="4"/>
      <c r="E37" s="4"/>
      <c r="G37" s="2"/>
      <c r="H37" s="2"/>
      <c r="I37" s="2"/>
      <c r="K37" s="1"/>
      <c r="L37" s="1"/>
      <c r="M37" s="2"/>
      <c r="N37" s="2"/>
      <c r="O37" s="2"/>
      <c r="P37" s="5"/>
      <c r="Q37" s="5"/>
      <c r="R37" s="2"/>
      <c r="S37" s="2"/>
      <c r="T37" s="2"/>
      <c r="U37" s="5"/>
      <c r="V37" s="2"/>
      <c r="W37" s="2"/>
      <c r="X37" s="5"/>
      <c r="Z37" s="5"/>
      <c r="AA37" s="5"/>
    </row>
    <row r="38" spans="3:27" x14ac:dyDescent="0.25">
      <c r="C38" s="4"/>
      <c r="D38" s="4"/>
      <c r="E38" s="4"/>
      <c r="G38" s="2"/>
      <c r="H38" s="2"/>
      <c r="I38" s="2"/>
      <c r="K38" s="1"/>
      <c r="L38" s="1"/>
      <c r="M38" s="2"/>
      <c r="N38" s="2"/>
      <c r="O38" s="2"/>
      <c r="P38" s="5"/>
      <c r="Q38" s="5"/>
      <c r="R38" s="2"/>
      <c r="S38" s="2"/>
      <c r="T38" s="2"/>
      <c r="U38" s="5"/>
      <c r="V38" s="2"/>
      <c r="W38" s="2"/>
      <c r="X38" s="5"/>
      <c r="Z38" s="5"/>
      <c r="AA38" s="5"/>
    </row>
    <row r="39" spans="3:27" x14ac:dyDescent="0.25">
      <c r="C39" s="4"/>
      <c r="D39" s="4"/>
      <c r="E39" s="4"/>
      <c r="G39" s="2"/>
      <c r="H39" s="2"/>
      <c r="I39" s="2"/>
      <c r="K39" s="1"/>
      <c r="L39" s="1"/>
      <c r="M39" s="2"/>
      <c r="N39" s="2"/>
      <c r="O39" s="2"/>
      <c r="P39" s="5"/>
      <c r="Q39" s="5"/>
      <c r="R39" s="2"/>
      <c r="S39" s="2"/>
      <c r="T39" s="2"/>
      <c r="U39" s="5"/>
      <c r="V39" s="2"/>
      <c r="W39" s="2"/>
      <c r="X39" s="5"/>
      <c r="Z39" s="5"/>
      <c r="AA39" s="5"/>
    </row>
    <row r="40" spans="3:27" x14ac:dyDescent="0.25">
      <c r="C40" s="4"/>
      <c r="D40" s="4"/>
      <c r="E40" s="4"/>
      <c r="G40" s="2"/>
      <c r="H40" s="2"/>
      <c r="I40" s="2"/>
      <c r="K40" s="1"/>
      <c r="L40" s="1"/>
      <c r="M40" s="2"/>
      <c r="N40" s="2"/>
      <c r="O40" s="2"/>
      <c r="P40" s="5"/>
      <c r="Q40" s="5"/>
      <c r="R40" s="2"/>
      <c r="S40" s="2"/>
      <c r="T40" s="2"/>
      <c r="U40" s="5"/>
      <c r="V40" s="2"/>
      <c r="W40" s="2"/>
      <c r="X40" s="5"/>
      <c r="Z40" s="5"/>
      <c r="AA40" s="5"/>
    </row>
    <row r="41" spans="3:27" x14ac:dyDescent="0.25">
      <c r="C41" s="4"/>
      <c r="D41" s="4"/>
      <c r="E41" s="4"/>
      <c r="G41" s="2"/>
      <c r="H41" s="2"/>
      <c r="I41" s="2"/>
      <c r="K41" s="1"/>
      <c r="L41" s="1"/>
      <c r="M41" s="2"/>
      <c r="N41" s="2"/>
      <c r="O41" s="2"/>
      <c r="P41" s="5"/>
      <c r="Q41" s="5"/>
      <c r="R41" s="2"/>
      <c r="S41" s="2"/>
      <c r="T41" s="2"/>
      <c r="U41" s="5"/>
      <c r="V41" s="2"/>
      <c r="W41" s="2"/>
      <c r="X41" s="5"/>
      <c r="Z41" s="5"/>
      <c r="AA41" s="5"/>
    </row>
    <row r="42" spans="3:27" x14ac:dyDescent="0.25">
      <c r="C42" s="4"/>
      <c r="D42" s="4"/>
      <c r="E42" s="4"/>
      <c r="G42" s="2"/>
      <c r="H42" s="2"/>
      <c r="I42" s="2"/>
      <c r="K42" s="1"/>
      <c r="L42" s="1"/>
      <c r="M42" s="2"/>
      <c r="N42" s="2"/>
      <c r="O42" s="2"/>
      <c r="P42" s="5"/>
      <c r="Q42" s="5"/>
      <c r="R42" s="2"/>
      <c r="S42" s="2"/>
      <c r="T42" s="2"/>
      <c r="U42" s="5"/>
      <c r="V42" s="2"/>
      <c r="W42" s="2"/>
      <c r="X42" s="5"/>
      <c r="Z42" s="5"/>
      <c r="AA42" s="5"/>
    </row>
    <row r="43" spans="3:27" x14ac:dyDescent="0.25">
      <c r="C43" s="4"/>
      <c r="D43" s="4"/>
      <c r="E43" s="4"/>
      <c r="G43" s="2"/>
      <c r="H43" s="2"/>
      <c r="I43" s="2"/>
      <c r="K43" s="1"/>
      <c r="L43" s="1"/>
      <c r="M43" s="2"/>
      <c r="N43" s="2"/>
      <c r="O43" s="2"/>
      <c r="P43" s="5"/>
      <c r="Q43" s="5"/>
      <c r="R43" s="2"/>
      <c r="S43" s="2"/>
      <c r="T43" s="2"/>
      <c r="U43" s="5"/>
      <c r="V43" s="2"/>
      <c r="W43" s="2"/>
      <c r="X43" s="5"/>
      <c r="Z43" s="5"/>
      <c r="AA43" s="5"/>
    </row>
    <row r="44" spans="3:27" x14ac:dyDescent="0.25">
      <c r="C44" s="4"/>
      <c r="D44" s="4"/>
      <c r="E44" s="4"/>
      <c r="K44" s="1"/>
      <c r="L44" s="1"/>
      <c r="P44" s="5"/>
      <c r="Q44" s="5"/>
      <c r="U44" s="5"/>
      <c r="X44" s="5"/>
      <c r="Z44" s="5"/>
      <c r="AA44" s="5"/>
    </row>
    <row r="45" spans="3:27" x14ac:dyDescent="0.25">
      <c r="C45" s="4"/>
      <c r="D45" s="4"/>
      <c r="E45" s="4"/>
      <c r="K45" s="1"/>
      <c r="L45" s="1"/>
      <c r="P45" s="5"/>
      <c r="Q45" s="5"/>
      <c r="U45" s="5"/>
      <c r="X45" s="5"/>
      <c r="Z45" s="5"/>
      <c r="AA45" s="5"/>
    </row>
    <row r="46" spans="3:27" x14ac:dyDescent="0.25">
      <c r="C46" s="4"/>
      <c r="D46" s="4"/>
      <c r="E46" s="4"/>
      <c r="K46" s="1"/>
      <c r="L46" s="1"/>
      <c r="P46" s="5"/>
      <c r="Q46" s="5"/>
      <c r="U46" s="5"/>
      <c r="X46" s="5"/>
      <c r="Z46" s="5"/>
      <c r="AA46" s="5"/>
    </row>
    <row r="47" spans="3:27" x14ac:dyDescent="0.25">
      <c r="C47" s="4"/>
      <c r="D47" s="4"/>
      <c r="E47" s="4"/>
      <c r="K47" s="1"/>
      <c r="L47" s="1"/>
      <c r="P47" s="5"/>
      <c r="Q47" s="5"/>
      <c r="U47" s="5"/>
      <c r="X47" s="5"/>
      <c r="Z47" s="5"/>
      <c r="AA47" s="5"/>
    </row>
    <row r="48" spans="3:27" x14ac:dyDescent="0.25">
      <c r="C48" s="4"/>
      <c r="D48" s="4"/>
      <c r="E48" s="4"/>
      <c r="K48" s="1"/>
      <c r="L48" s="1"/>
      <c r="P48" s="5"/>
      <c r="Q48" s="5"/>
      <c r="U48" s="5"/>
      <c r="X48" s="5"/>
      <c r="Z48" s="5"/>
      <c r="AA48" s="5"/>
    </row>
    <row r="49" spans="3:27" x14ac:dyDescent="0.25">
      <c r="C49" s="4"/>
      <c r="D49" s="4"/>
      <c r="E49" s="4"/>
      <c r="K49" s="1"/>
      <c r="L49" s="1"/>
      <c r="P49" s="5"/>
      <c r="Q49" s="5"/>
      <c r="U49" s="5"/>
      <c r="X49" s="5"/>
      <c r="Z49" s="5"/>
      <c r="AA49" s="5"/>
    </row>
    <row r="50" spans="3:27" x14ac:dyDescent="0.25">
      <c r="C50" s="4"/>
      <c r="D50" s="4"/>
      <c r="E50" s="4"/>
      <c r="K50" s="1"/>
      <c r="L50" s="1"/>
      <c r="P50" s="5"/>
      <c r="Q50" s="5"/>
      <c r="U50" s="5"/>
      <c r="X50" s="5"/>
      <c r="Z50" s="5"/>
      <c r="AA50" s="5"/>
    </row>
    <row r="51" spans="3:27" x14ac:dyDescent="0.25">
      <c r="C51" s="4"/>
      <c r="D51" s="4"/>
      <c r="E51" s="4"/>
      <c r="K51" s="1"/>
      <c r="L51" s="1"/>
      <c r="P51" s="5"/>
      <c r="Q51" s="5"/>
      <c r="U51" s="5"/>
      <c r="X51" s="5"/>
      <c r="Z51" s="5"/>
      <c r="AA51" s="5"/>
    </row>
    <row r="52" spans="3:27" x14ac:dyDescent="0.25">
      <c r="C52" s="4"/>
      <c r="D52" s="4"/>
      <c r="E52" s="4"/>
      <c r="K52" s="1"/>
      <c r="L52" s="1"/>
      <c r="P52" s="5"/>
      <c r="Q52" s="5"/>
      <c r="U52" s="5"/>
      <c r="X52" s="5"/>
      <c r="Z52" s="5"/>
      <c r="AA52" s="5"/>
    </row>
    <row r="53" spans="3:27" x14ac:dyDescent="0.25">
      <c r="C53" s="4"/>
      <c r="D53" s="4"/>
      <c r="E53" s="4"/>
      <c r="P53" s="5"/>
      <c r="Q53" s="5"/>
      <c r="U53" s="5"/>
      <c r="X53" s="5"/>
      <c r="Z53" s="5"/>
      <c r="AA53" s="5"/>
    </row>
    <row r="54" spans="3:27" x14ac:dyDescent="0.25">
      <c r="C54" s="4"/>
      <c r="D54" s="4"/>
      <c r="E54" s="4"/>
      <c r="P54" s="5"/>
      <c r="Q54" s="5"/>
      <c r="U54" s="5"/>
      <c r="X54" s="5"/>
      <c r="Z54" s="5"/>
      <c r="AA54" s="5"/>
    </row>
    <row r="55" spans="3:27" x14ac:dyDescent="0.25">
      <c r="C55" s="4"/>
      <c r="D55" s="4"/>
      <c r="E55" s="4"/>
      <c r="P55" s="5"/>
      <c r="Q55" s="5"/>
      <c r="U55" s="5"/>
      <c r="X55" s="5"/>
      <c r="Z55" s="5"/>
      <c r="AA55" s="5"/>
    </row>
    <row r="56" spans="3:27" x14ac:dyDescent="0.25">
      <c r="C56" s="4"/>
      <c r="D56" s="4"/>
      <c r="E56" s="4"/>
      <c r="P56" s="5"/>
      <c r="Q56" s="5"/>
      <c r="U56" s="5"/>
      <c r="X56" s="5"/>
      <c r="Z56" s="5"/>
      <c r="AA56" s="5"/>
    </row>
    <row r="57" spans="3:27" x14ac:dyDescent="0.25">
      <c r="C57" s="4"/>
      <c r="D57" s="4"/>
      <c r="E57" s="4"/>
      <c r="P57" s="5"/>
      <c r="Q57" s="5"/>
      <c r="U57" s="5"/>
      <c r="X57" s="5"/>
      <c r="Z57" s="5"/>
      <c r="AA57" s="5"/>
    </row>
    <row r="58" spans="3:27" x14ac:dyDescent="0.25">
      <c r="C58" s="4"/>
      <c r="D58" s="4"/>
      <c r="E58" s="4"/>
      <c r="P58" s="5"/>
      <c r="Q58" s="5"/>
      <c r="U58" s="5"/>
      <c r="X58" s="5"/>
      <c r="Z58" s="5"/>
      <c r="AA58" s="5"/>
    </row>
    <row r="59" spans="3:27" x14ac:dyDescent="0.25">
      <c r="C59" s="4"/>
      <c r="D59" s="4"/>
      <c r="E59" s="4"/>
      <c r="P59" s="5"/>
      <c r="Q59" s="5"/>
      <c r="U59" s="5"/>
      <c r="X59" s="5"/>
      <c r="Z59" s="5"/>
      <c r="AA59" s="5"/>
    </row>
    <row r="60" spans="3:27" x14ac:dyDescent="0.25">
      <c r="C60" s="4"/>
      <c r="D60" s="4"/>
      <c r="E60" s="4"/>
      <c r="P60" s="5"/>
      <c r="Q60" s="5"/>
      <c r="U60" s="5"/>
      <c r="X60" s="5"/>
      <c r="Z60" s="5"/>
      <c r="AA60" s="5"/>
    </row>
    <row r="61" spans="3:27" x14ac:dyDescent="0.25">
      <c r="C61" s="4"/>
      <c r="D61" s="4"/>
      <c r="E61" s="4"/>
      <c r="P61" s="5"/>
      <c r="Q61" s="5"/>
      <c r="U61" s="5"/>
      <c r="X61" s="5"/>
      <c r="Z61" s="5"/>
      <c r="AA61" s="5"/>
    </row>
    <row r="62" spans="3:27" x14ac:dyDescent="0.25">
      <c r="C62" s="4"/>
      <c r="D62" s="4"/>
      <c r="E62" s="4"/>
      <c r="P62" s="5"/>
      <c r="Q62" s="5"/>
      <c r="U62" s="5"/>
      <c r="X62" s="5"/>
      <c r="Z62" s="5"/>
      <c r="AA62" s="5"/>
    </row>
    <row r="63" spans="3:27" x14ac:dyDescent="0.25">
      <c r="C63" s="4"/>
      <c r="D63" s="4"/>
      <c r="E63" s="4"/>
      <c r="P63" s="5"/>
      <c r="Q63" s="5"/>
      <c r="U63" s="5"/>
      <c r="X63" s="5"/>
      <c r="Z63" s="5"/>
      <c r="AA63" s="5"/>
    </row>
    <row r="64" spans="3:27" x14ac:dyDescent="0.25">
      <c r="C64" s="4"/>
      <c r="D64" s="4"/>
      <c r="E64" s="4"/>
      <c r="P64" s="5"/>
      <c r="Q64" s="5"/>
      <c r="U64" s="5"/>
      <c r="X64" s="5"/>
      <c r="Z64" s="5"/>
      <c r="AA64" s="5"/>
    </row>
    <row r="65" spans="3:27" x14ac:dyDescent="0.25">
      <c r="C65" s="4"/>
      <c r="D65" s="4"/>
      <c r="E65" s="4"/>
      <c r="P65" s="5"/>
      <c r="Q65" s="5"/>
      <c r="U65" s="5"/>
      <c r="X65" s="5"/>
      <c r="Z65" s="5"/>
      <c r="AA65" s="5"/>
    </row>
    <row r="66" spans="3:27" x14ac:dyDescent="0.25">
      <c r="C66" s="4"/>
      <c r="D66" s="4"/>
      <c r="E66" s="4"/>
      <c r="P66" s="5"/>
      <c r="Q66" s="5"/>
      <c r="U66" s="5"/>
      <c r="X66" s="5"/>
      <c r="Z66" s="5"/>
      <c r="AA66" s="5"/>
    </row>
    <row r="67" spans="3:27" x14ac:dyDescent="0.25">
      <c r="C67" s="4"/>
      <c r="D67" s="4"/>
      <c r="E67" s="4"/>
      <c r="P67" s="5"/>
      <c r="Q67" s="5"/>
      <c r="U67" s="5"/>
      <c r="X67" s="5"/>
      <c r="Z67" s="5"/>
      <c r="AA67" s="5"/>
    </row>
    <row r="68" spans="3:27" x14ac:dyDescent="0.25">
      <c r="C68" s="4"/>
      <c r="D68" s="4"/>
      <c r="E68" s="4"/>
      <c r="P68" s="5"/>
      <c r="Q68" s="5"/>
    </row>
    <row r="69" spans="3:27" x14ac:dyDescent="0.25">
      <c r="C69" s="4"/>
      <c r="D69" s="4"/>
      <c r="E69" s="4"/>
      <c r="P69" s="5"/>
      <c r="Q69" s="5"/>
    </row>
    <row r="70" spans="3:27" x14ac:dyDescent="0.25">
      <c r="C70" s="4"/>
      <c r="D70" s="4"/>
      <c r="E70" s="4"/>
    </row>
    <row r="71" spans="3:27" x14ac:dyDescent="0.25">
      <c r="C71" s="4"/>
      <c r="D71" s="4"/>
      <c r="E71" s="4"/>
    </row>
    <row r="72" spans="3:27" x14ac:dyDescent="0.25">
      <c r="C72" s="4"/>
      <c r="D72" s="4"/>
      <c r="E72" s="4"/>
    </row>
    <row r="73" spans="3:27" x14ac:dyDescent="0.25">
      <c r="C73" s="4"/>
      <c r="D73" s="4"/>
      <c r="E73" s="4"/>
    </row>
    <row r="74" spans="3:27" x14ac:dyDescent="0.25">
      <c r="C74" s="4"/>
      <c r="D74" s="4"/>
      <c r="E74" s="4"/>
    </row>
    <row r="75" spans="3:27" x14ac:dyDescent="0.25">
      <c r="C75" s="4"/>
      <c r="D75" s="4"/>
      <c r="E75" s="4"/>
    </row>
  </sheetData>
  <autoFilter ref="A1:A8" xr:uid="{72DE317A-2E78-4F00-9C14-B0637955E627}"/>
  <phoneticPr fontId="1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5E5D-E186-4EB7-BF31-711B378329A2}">
  <dimension ref="A1:O44"/>
  <sheetViews>
    <sheetView topLeftCell="A4" workbookViewId="0">
      <selection activeCell="N23" sqref="N23:N44"/>
    </sheetView>
  </sheetViews>
  <sheetFormatPr baseColWidth="10" defaultRowHeight="15" x14ac:dyDescent="0.25"/>
  <cols>
    <col min="1" max="1" width="20.28515625" bestFit="1" customWidth="1"/>
    <col min="2" max="2" width="25.7109375" bestFit="1" customWidth="1"/>
    <col min="3" max="3" width="27.28515625" bestFit="1" customWidth="1"/>
    <col min="4" max="4" width="19.140625" bestFit="1" customWidth="1"/>
    <col min="5" max="5" width="20.5703125" bestFit="1" customWidth="1"/>
    <col min="6" max="6" width="18.28515625" bestFit="1" customWidth="1"/>
    <col min="7" max="7" width="19.7109375" bestFit="1" customWidth="1"/>
    <col min="8" max="8" width="27.140625" bestFit="1" customWidth="1"/>
    <col min="9" max="9" width="28.5703125" bestFit="1" customWidth="1"/>
    <col min="10" max="10" width="20" bestFit="1" customWidth="1"/>
    <col min="11" max="11" width="21.5703125" bestFit="1" customWidth="1"/>
    <col min="12" max="12" width="20" bestFit="1" customWidth="1"/>
    <col min="13" max="13" width="21.5703125" bestFit="1" customWidth="1"/>
    <col min="14" max="14" width="20" bestFit="1" customWidth="1"/>
    <col min="15" max="15" width="21.5703125" bestFit="1" customWidth="1"/>
  </cols>
  <sheetData>
    <row r="1" spans="1:15" x14ac:dyDescent="0.25">
      <c r="A1" t="s">
        <v>31</v>
      </c>
      <c r="B1" t="s">
        <v>5</v>
      </c>
      <c r="C1" t="s">
        <v>6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17</v>
      </c>
      <c r="L1" t="s">
        <v>18</v>
      </c>
      <c r="M1" t="s">
        <v>16</v>
      </c>
      <c r="N1" t="s">
        <v>19</v>
      </c>
      <c r="O1" t="s">
        <v>20</v>
      </c>
    </row>
    <row r="2" spans="1:15" x14ac:dyDescent="0.25">
      <c r="A2" t="s">
        <v>4</v>
      </c>
      <c r="B2" s="2">
        <v>7.6530612244897904</v>
      </c>
      <c r="C2" s="2">
        <v>38.799999999999997</v>
      </c>
      <c r="D2" s="3">
        <v>6.5116279069767398</v>
      </c>
      <c r="E2" s="3">
        <v>37.860082304526699</v>
      </c>
      <c r="F2" s="2">
        <v>5.0197405527354704</v>
      </c>
      <c r="G2" s="2">
        <v>37.853107344632697</v>
      </c>
      <c r="H2" s="3">
        <v>6.4683053040103404</v>
      </c>
      <c r="I2" s="3">
        <v>36.866359447004598</v>
      </c>
      <c r="J2" s="3">
        <v>7.7473958333333304</v>
      </c>
      <c r="K2" s="3">
        <v>5.7430432208407298</v>
      </c>
      <c r="L2" s="3">
        <v>4.8212133386902298</v>
      </c>
      <c r="M2" s="3">
        <v>5.1213735938425096</v>
      </c>
      <c r="N2" s="3">
        <v>3.9365079365079301</v>
      </c>
      <c r="O2" s="3">
        <v>4.3812907045589098</v>
      </c>
    </row>
    <row r="3" spans="1:15" x14ac:dyDescent="0.25">
      <c r="A3" t="s">
        <v>3</v>
      </c>
      <c r="B3" s="2">
        <v>7.7852348993288496</v>
      </c>
      <c r="C3" s="2">
        <v>39.344262295081897</v>
      </c>
      <c r="D3" s="3">
        <v>7.6318742985409598</v>
      </c>
      <c r="E3" s="3">
        <v>39.272727272727202</v>
      </c>
      <c r="F3" s="3">
        <v>6.87611144042679</v>
      </c>
      <c r="G3" s="3">
        <v>35.227272727272698</v>
      </c>
      <c r="H3" s="3">
        <v>6.6</v>
      </c>
      <c r="I3" s="3">
        <v>39.603960396039597</v>
      </c>
      <c r="J3" s="3">
        <v>8.6395873629916196</v>
      </c>
      <c r="K3" s="3">
        <v>6.4718162839248397</v>
      </c>
      <c r="L3" s="3">
        <v>5.4870775347912497</v>
      </c>
      <c r="M3" s="3">
        <v>6.7700566656725298</v>
      </c>
      <c r="N3" s="3">
        <v>4.5061728395061698</v>
      </c>
      <c r="O3" s="3">
        <v>4.5929018789144003</v>
      </c>
    </row>
    <row r="4" spans="1:15" x14ac:dyDescent="0.25">
      <c r="A4" t="s">
        <v>2</v>
      </c>
      <c r="B4" s="2">
        <v>6.70498084291187</v>
      </c>
      <c r="C4" s="2">
        <v>38.362068965517203</v>
      </c>
      <c r="D4" s="3">
        <v>6.4194798007747602</v>
      </c>
      <c r="E4" s="3">
        <v>42.201834862385297</v>
      </c>
      <c r="F4" s="2">
        <v>4.7230320699708397</v>
      </c>
      <c r="G4" s="2">
        <v>32.019704433497502</v>
      </c>
      <c r="H4" s="3">
        <v>7.1908602150537604</v>
      </c>
      <c r="I4" s="3">
        <v>35.227272727272698</v>
      </c>
      <c r="J4" s="3">
        <v>7.9530638852672704</v>
      </c>
      <c r="K4" s="3">
        <v>5.9160881376396004</v>
      </c>
      <c r="L4" s="3">
        <v>4.8076923076923004</v>
      </c>
      <c r="M4" s="3">
        <v>5.7651675218834804</v>
      </c>
      <c r="N4" s="3">
        <v>4.1301627033792201</v>
      </c>
      <c r="O4" s="3">
        <v>4.8294597041955898</v>
      </c>
    </row>
    <row r="5" spans="1:15" x14ac:dyDescent="0.25">
      <c r="A5" t="s">
        <v>1</v>
      </c>
      <c r="B5" s="2">
        <v>8.0761654629021606</v>
      </c>
      <c r="C5" s="2">
        <v>45.045045045045001</v>
      </c>
      <c r="D5" s="3">
        <v>7.1507150715071504</v>
      </c>
      <c r="E5" s="3">
        <v>39.849624060150298</v>
      </c>
      <c r="F5" s="2">
        <v>5.2407068860450901</v>
      </c>
      <c r="G5" s="2">
        <v>31.1475409836065</v>
      </c>
      <c r="H5" s="3">
        <v>8.2287308228730804</v>
      </c>
      <c r="I5" s="3">
        <v>41.056910569105597</v>
      </c>
      <c r="J5" s="3">
        <v>8.5917312661498695</v>
      </c>
      <c r="K5" s="3">
        <v>5.9422750424448196</v>
      </c>
      <c r="L5" s="3">
        <v>5.26735833998403</v>
      </c>
      <c r="M5" s="3">
        <v>5.8573853989813198</v>
      </c>
      <c r="N5" s="3">
        <v>3.2829940906106301</v>
      </c>
      <c r="O5" s="3">
        <v>3.3389926428975598</v>
      </c>
    </row>
    <row r="6" spans="1:15" x14ac:dyDescent="0.25">
      <c r="A6" t="s">
        <v>0</v>
      </c>
      <c r="B6" s="2">
        <v>8.0345285524568393</v>
      </c>
      <c r="C6" s="2">
        <v>40.4166666666666</v>
      </c>
      <c r="D6" s="3">
        <v>5.9966685174902796</v>
      </c>
      <c r="E6" s="3">
        <v>36.653386454183199</v>
      </c>
      <c r="F6" s="2">
        <v>6.5317919075144504</v>
      </c>
      <c r="G6" s="2">
        <v>40.928270042194001</v>
      </c>
      <c r="H6" s="3">
        <v>6.1876247504990003</v>
      </c>
      <c r="I6" s="3">
        <v>37.745098039215598</v>
      </c>
      <c r="J6" s="3">
        <v>7.5581395348837201</v>
      </c>
      <c r="K6" s="3">
        <v>6.0650454145912596</v>
      </c>
      <c r="L6" s="3">
        <v>5.1435406698564501</v>
      </c>
      <c r="M6" s="3">
        <v>6.2115440961031299</v>
      </c>
      <c r="N6" s="3">
        <v>4.7945205479451998</v>
      </c>
      <c r="O6" s="3">
        <v>4.8930559624963301</v>
      </c>
    </row>
    <row r="7" spans="1:15" x14ac:dyDescent="0.25">
      <c r="A7" t="s">
        <v>8</v>
      </c>
      <c r="B7" s="2">
        <f t="shared" ref="B7:G7" si="0">AVERAGE(B$2:B$6)</f>
        <v>7.6507941964179027</v>
      </c>
      <c r="C7" s="2">
        <f t="shared" si="0"/>
        <v>40.393608594462144</v>
      </c>
      <c r="D7" s="2">
        <f t="shared" si="0"/>
        <v>6.7420731190579772</v>
      </c>
      <c r="E7" s="2">
        <f t="shared" si="0"/>
        <v>39.167530990794539</v>
      </c>
      <c r="F7" s="2">
        <f t="shared" si="0"/>
        <v>5.6782765713385279</v>
      </c>
      <c r="G7" s="2">
        <f t="shared" si="0"/>
        <v>35.435179106240675</v>
      </c>
      <c r="H7" s="2">
        <f>AVERAGE(H$4:H$6)</f>
        <v>7.2024052628086137</v>
      </c>
      <c r="I7" s="2">
        <f>AVERAGE(I$4:I$6)</f>
        <v>38.009760445197969</v>
      </c>
      <c r="J7" s="2">
        <f t="shared" ref="J7:O7" si="1">AVERAGE(J$2:J$6)</f>
        <v>8.0979835765251629</v>
      </c>
      <c r="K7" s="2">
        <f t="shared" si="1"/>
        <v>6.02765361988825</v>
      </c>
      <c r="L7" s="2">
        <f t="shared" si="1"/>
        <v>5.1053764382028515</v>
      </c>
      <c r="M7" s="2">
        <f t="shared" si="1"/>
        <v>5.9451054552965932</v>
      </c>
      <c r="N7" s="2">
        <f t="shared" si="1"/>
        <v>4.1300716235898296</v>
      </c>
      <c r="O7" s="2">
        <f t="shared" si="1"/>
        <v>4.4071401786125577</v>
      </c>
    </row>
    <row r="8" spans="1:15" x14ac:dyDescent="0.25">
      <c r="A8" t="s">
        <v>7</v>
      </c>
      <c r="B8" s="2">
        <f t="shared" ref="B8:G8" si="2">MEDIAN(B$2:B$6)</f>
        <v>7.7852348993288496</v>
      </c>
      <c r="C8" s="2">
        <f t="shared" si="2"/>
        <v>39.344262295081897</v>
      </c>
      <c r="D8" s="2">
        <f t="shared" si="2"/>
        <v>6.5116279069767398</v>
      </c>
      <c r="E8" s="2">
        <f t="shared" si="2"/>
        <v>39.272727272727202</v>
      </c>
      <c r="F8" s="2">
        <f t="shared" si="2"/>
        <v>5.2407068860450901</v>
      </c>
      <c r="G8" s="2">
        <f t="shared" si="2"/>
        <v>35.227272727272698</v>
      </c>
      <c r="H8" s="2">
        <f>MEDIAN(H$4:H$6)</f>
        <v>7.1908602150537604</v>
      </c>
      <c r="I8" s="2">
        <f>MEDIAN(I$4:I$6)</f>
        <v>37.745098039215598</v>
      </c>
      <c r="J8" s="2">
        <f t="shared" ref="J8:O8" si="3">MEDIAN(J$2:J$6)</f>
        <v>7.9530638852672704</v>
      </c>
      <c r="K8" s="2">
        <f t="shared" si="3"/>
        <v>5.9422750424448196</v>
      </c>
      <c r="L8" s="2">
        <f t="shared" si="3"/>
        <v>5.1435406698564501</v>
      </c>
      <c r="M8" s="2">
        <f t="shared" si="3"/>
        <v>5.8573853989813198</v>
      </c>
      <c r="N8" s="2">
        <f t="shared" si="3"/>
        <v>4.1301627033792201</v>
      </c>
      <c r="O8" s="2">
        <f t="shared" si="3"/>
        <v>4.5929018789144003</v>
      </c>
    </row>
    <row r="9" spans="1:15" x14ac:dyDescent="0.25">
      <c r="A9" t="s">
        <v>26</v>
      </c>
      <c r="B9" s="2">
        <v>5.1957831325301198</v>
      </c>
      <c r="C9" s="2">
        <v>40.522875816993398</v>
      </c>
      <c r="D9" s="3">
        <v>5.1567944250871003</v>
      </c>
      <c r="E9" s="3">
        <v>43.939393939393902</v>
      </c>
      <c r="F9" s="3">
        <v>5.4794520547945202</v>
      </c>
      <c r="G9" s="3">
        <v>38.8888888888888</v>
      </c>
      <c r="H9" s="3">
        <v>5.7283142389525299</v>
      </c>
      <c r="I9" s="3">
        <v>39.2156862745098</v>
      </c>
      <c r="J9" s="3">
        <v>6.2460961898813201</v>
      </c>
      <c r="K9" s="3">
        <v>5.11029411764705</v>
      </c>
      <c r="L9" s="3">
        <v>4.2328042328042299</v>
      </c>
      <c r="M9" s="3">
        <v>0.625</v>
      </c>
      <c r="N9" s="3">
        <v>4.2628774422735303</v>
      </c>
      <c r="O9" s="3">
        <v>3.3823529411764701</v>
      </c>
    </row>
    <row r="10" spans="1:15" x14ac:dyDescent="0.25">
      <c r="A10" t="s">
        <v>27</v>
      </c>
      <c r="B10" s="2">
        <v>4.75471698113207</v>
      </c>
      <c r="C10" s="2">
        <v>34.640522875816899</v>
      </c>
      <c r="D10" s="3">
        <v>4.7619047619047601</v>
      </c>
      <c r="E10" s="3">
        <v>41.0071942446043</v>
      </c>
      <c r="F10" s="2">
        <v>6.9767441860465098</v>
      </c>
      <c r="G10" s="2">
        <v>40.983606557377001</v>
      </c>
      <c r="H10" s="3">
        <v>6.3934426229508103</v>
      </c>
      <c r="I10" s="3">
        <v>41.935483870967701</v>
      </c>
      <c r="J10" s="3">
        <v>6.4576802507836897</v>
      </c>
      <c r="K10" s="3">
        <v>4.9655672345052499</v>
      </c>
      <c r="L10" s="3">
        <v>5.2631578947368398</v>
      </c>
      <c r="M10" s="3">
        <v>0.68865530989488899</v>
      </c>
      <c r="N10" s="3">
        <v>3.9041703637976899</v>
      </c>
      <c r="O10" s="3">
        <v>2.6458861906487798</v>
      </c>
    </row>
    <row r="11" spans="1:15" x14ac:dyDescent="0.25">
      <c r="A11" t="s">
        <v>28</v>
      </c>
      <c r="B11" s="2">
        <v>5.4599850411368704</v>
      </c>
      <c r="C11" s="2">
        <v>37.735849056603698</v>
      </c>
      <c r="D11" s="3">
        <v>7.2115384615384599</v>
      </c>
      <c r="E11" s="3">
        <v>43.502824858757002</v>
      </c>
      <c r="F11" s="2">
        <v>7.11718188353702</v>
      </c>
      <c r="G11" s="2">
        <v>40.740740740740698</v>
      </c>
      <c r="H11" s="3">
        <v>4.9089469517022897</v>
      </c>
      <c r="I11" s="3">
        <v>33.561643835616401</v>
      </c>
      <c r="J11" s="3">
        <v>6.6002490660024904</v>
      </c>
      <c r="K11" s="3">
        <v>5.2555273649873104</v>
      </c>
      <c r="L11" s="3">
        <v>4.2780748663101598</v>
      </c>
      <c r="M11" s="3">
        <v>0.94237042406669003</v>
      </c>
      <c r="N11" s="3">
        <v>5.3238686779059403</v>
      </c>
      <c r="O11" s="3">
        <v>4.1681768756795901</v>
      </c>
    </row>
    <row r="12" spans="1:15" x14ac:dyDescent="0.25">
      <c r="A12" t="s">
        <v>29</v>
      </c>
      <c r="B12" s="2">
        <v>5.6646525679758302</v>
      </c>
      <c r="C12" s="2">
        <v>39.490445859872601</v>
      </c>
      <c r="D12" s="3">
        <v>4.8226950354609901</v>
      </c>
      <c r="E12" s="3">
        <v>37.748344370860899</v>
      </c>
      <c r="F12" s="2">
        <v>5.9498207885304604</v>
      </c>
      <c r="G12" s="2">
        <v>39.4444444444444</v>
      </c>
      <c r="H12" s="3">
        <v>6.9049553208773302</v>
      </c>
      <c r="I12" s="3">
        <v>40.112994350282399</v>
      </c>
      <c r="J12" s="3">
        <v>5.9156702328508404</v>
      </c>
      <c r="K12" s="3">
        <v>4.68628969790859</v>
      </c>
      <c r="L12" s="3">
        <v>5.7894736842105203</v>
      </c>
      <c r="M12" s="3">
        <v>0.96824167312161102</v>
      </c>
      <c r="N12" s="3">
        <v>3.9451114922813</v>
      </c>
      <c r="O12" s="3">
        <v>3.3694810224632001</v>
      </c>
    </row>
    <row r="13" spans="1:15" x14ac:dyDescent="0.25">
      <c r="A13" t="s">
        <v>30</v>
      </c>
      <c r="B13" s="2">
        <v>6.19803476946334</v>
      </c>
      <c r="C13" s="2">
        <v>39.354838709677402</v>
      </c>
      <c r="D13" s="3">
        <v>6.41562064156206</v>
      </c>
      <c r="E13" s="3">
        <v>42.682926829268197</v>
      </c>
      <c r="F13" s="2">
        <v>7.0063694267515899</v>
      </c>
      <c r="G13" s="2">
        <v>45</v>
      </c>
      <c r="H13" s="3">
        <v>6.2972292191435697</v>
      </c>
      <c r="I13" s="3">
        <v>35.5029585798816</v>
      </c>
      <c r="J13" s="3">
        <v>6.5285624607658503</v>
      </c>
      <c r="K13" s="3">
        <v>4.9235359940320702</v>
      </c>
      <c r="L13" s="3">
        <v>3.2258064516128999</v>
      </c>
      <c r="M13" s="3">
        <v>0.55949272659455396</v>
      </c>
      <c r="N13" s="3">
        <v>4.36681222707423</v>
      </c>
      <c r="O13" s="3">
        <v>3.2450578142484101</v>
      </c>
    </row>
    <row r="14" spans="1:15" x14ac:dyDescent="0.25">
      <c r="A14" t="s">
        <v>32</v>
      </c>
      <c r="B14" s="2">
        <f t="shared" ref="B14:O14" si="4">AVERAGE(B$9:B$13)</f>
        <v>5.4546344984476463</v>
      </c>
      <c r="C14" s="2">
        <f t="shared" si="4"/>
        <v>38.348906463792801</v>
      </c>
      <c r="D14" s="2">
        <f t="shared" si="4"/>
        <v>5.6737106651106739</v>
      </c>
      <c r="E14" s="2">
        <f t="shared" si="4"/>
        <v>41.776136848576854</v>
      </c>
      <c r="F14" s="2">
        <f t="shared" si="4"/>
        <v>6.5059136679320204</v>
      </c>
      <c r="G14" s="2">
        <f t="shared" si="4"/>
        <v>41.011536126290181</v>
      </c>
      <c r="H14" s="2">
        <f t="shared" si="4"/>
        <v>6.0465776707253065</v>
      </c>
      <c r="I14" s="2">
        <f t="shared" si="4"/>
        <v>38.065753382251579</v>
      </c>
      <c r="J14" s="2">
        <f t="shared" si="4"/>
        <v>6.3496516400568384</v>
      </c>
      <c r="K14" s="2">
        <f t="shared" si="4"/>
        <v>4.9882428818160545</v>
      </c>
      <c r="L14" s="2">
        <f t="shared" si="4"/>
        <v>4.5578634259349302</v>
      </c>
      <c r="M14" s="2">
        <f t="shared" si="4"/>
        <v>0.75675202673554887</v>
      </c>
      <c r="N14" s="2">
        <f t="shared" si="4"/>
        <v>4.3605680406665384</v>
      </c>
      <c r="O14" s="2">
        <f t="shared" si="4"/>
        <v>3.3621909688432901</v>
      </c>
    </row>
    <row r="15" spans="1:15" x14ac:dyDescent="0.25">
      <c r="A15" t="s">
        <v>36</v>
      </c>
      <c r="B15" s="2">
        <f t="shared" ref="B15:O15" si="5">MEDIAN(B$9:B$13)</f>
        <v>5.4599850411368704</v>
      </c>
      <c r="C15" s="2">
        <f t="shared" si="5"/>
        <v>39.354838709677402</v>
      </c>
      <c r="D15" s="2">
        <f t="shared" si="5"/>
        <v>5.1567944250871003</v>
      </c>
      <c r="E15" s="2">
        <f t="shared" si="5"/>
        <v>42.682926829268197</v>
      </c>
      <c r="F15" s="2">
        <f t="shared" si="5"/>
        <v>6.9767441860465098</v>
      </c>
      <c r="G15" s="2">
        <f t="shared" si="5"/>
        <v>40.740740740740698</v>
      </c>
      <c r="H15" s="2">
        <f t="shared" si="5"/>
        <v>6.2972292191435697</v>
      </c>
      <c r="I15" s="2">
        <f t="shared" si="5"/>
        <v>39.2156862745098</v>
      </c>
      <c r="J15" s="2">
        <f t="shared" si="5"/>
        <v>6.4576802507836897</v>
      </c>
      <c r="K15" s="2">
        <f t="shared" si="5"/>
        <v>4.9655672345052499</v>
      </c>
      <c r="L15" s="2">
        <f t="shared" si="5"/>
        <v>4.2780748663101598</v>
      </c>
      <c r="M15" s="2">
        <f t="shared" si="5"/>
        <v>0.68865530989488899</v>
      </c>
      <c r="N15" s="2">
        <f t="shared" si="5"/>
        <v>4.2628774422735303</v>
      </c>
      <c r="O15" s="2">
        <f t="shared" si="5"/>
        <v>3.3694810224632001</v>
      </c>
    </row>
    <row r="16" spans="1:15" x14ac:dyDescent="0.25">
      <c r="A16" t="s">
        <v>21</v>
      </c>
      <c r="B16" s="2">
        <v>3.26975476839237</v>
      </c>
      <c r="C16" s="2">
        <v>36.25</v>
      </c>
      <c r="D16" s="3">
        <v>1.87793427230046</v>
      </c>
      <c r="E16" s="3">
        <v>29.729729729729701</v>
      </c>
      <c r="F16" s="2">
        <v>3.2941176470588198</v>
      </c>
      <c r="G16" s="2">
        <v>39.743589743589702</v>
      </c>
      <c r="H16" s="3">
        <v>3.59281437125748</v>
      </c>
      <c r="I16" s="3">
        <v>37.362637362637301</v>
      </c>
      <c r="J16" s="3">
        <v>5.9880239520957996</v>
      </c>
      <c r="K16" s="3">
        <v>11.368421052631501</v>
      </c>
      <c r="L16" s="3">
        <v>4.2119565217391299</v>
      </c>
      <c r="M16" s="3">
        <v>9.7894736842105203</v>
      </c>
      <c r="N16" s="3">
        <v>5.0520059435364004</v>
      </c>
      <c r="O16" s="3">
        <v>6.7368421052631504</v>
      </c>
    </row>
    <row r="17" spans="1:15" x14ac:dyDescent="0.25">
      <c r="A17" t="s">
        <v>22</v>
      </c>
      <c r="B17" s="2">
        <v>2.0942408376963302</v>
      </c>
      <c r="C17" s="2">
        <v>29.1666666666666</v>
      </c>
      <c r="D17" s="3">
        <v>2.25988700564971</v>
      </c>
      <c r="E17" s="3">
        <v>41.176470588235198</v>
      </c>
      <c r="F17" s="2">
        <v>2.36486486486486</v>
      </c>
      <c r="G17" s="2">
        <v>28.048780487804802</v>
      </c>
      <c r="H17" s="3">
        <v>4.03587443946188</v>
      </c>
      <c r="I17" s="3">
        <v>39.175257731958702</v>
      </c>
      <c r="J17" s="3">
        <v>5.3614457831325302</v>
      </c>
      <c r="K17" s="3">
        <v>10.0697906281156</v>
      </c>
      <c r="L17" s="3">
        <v>3.73387644263408</v>
      </c>
      <c r="M17" s="3">
        <v>9.0727816550348894</v>
      </c>
      <c r="N17" s="3">
        <v>3.1914893617021201</v>
      </c>
      <c r="O17" s="3">
        <v>3.5892323030907201</v>
      </c>
    </row>
    <row r="18" spans="1:15" x14ac:dyDescent="0.25">
      <c r="A18" t="s">
        <v>23</v>
      </c>
      <c r="B18" s="2">
        <v>2.7097902097901998</v>
      </c>
      <c r="C18" s="2">
        <v>33.75</v>
      </c>
      <c r="D18" s="3">
        <v>3.1393568147013702</v>
      </c>
      <c r="E18" s="3">
        <v>34.831460674157299</v>
      </c>
      <c r="F18" s="2">
        <v>3.14569536423841</v>
      </c>
      <c r="G18" s="2">
        <v>35.869565217391298</v>
      </c>
      <c r="H18" s="3">
        <v>3.8599640933572701</v>
      </c>
      <c r="I18" s="3">
        <v>36.734693877551003</v>
      </c>
      <c r="J18" s="3">
        <v>4.8250904704463196</v>
      </c>
      <c r="K18" s="3">
        <v>8.9178356713426794</v>
      </c>
      <c r="L18" s="3">
        <v>3.27868852459016</v>
      </c>
      <c r="M18" s="3">
        <v>7.41482965931863</v>
      </c>
      <c r="N18" s="3">
        <v>3.0303030303030298</v>
      </c>
      <c r="O18" s="3">
        <v>3.7074148296593101</v>
      </c>
    </row>
    <row r="19" spans="1:15" x14ac:dyDescent="0.25">
      <c r="A19" t="s">
        <v>24</v>
      </c>
      <c r="B19" s="2">
        <v>2.3744292237442899</v>
      </c>
      <c r="C19" s="2">
        <v>31.081081081080999</v>
      </c>
      <c r="D19" s="3">
        <v>3.2208588957055202</v>
      </c>
      <c r="E19" s="3">
        <v>34.020618556701002</v>
      </c>
      <c r="F19" s="2">
        <v>4.3252595155709299</v>
      </c>
      <c r="G19" s="2">
        <v>35.344827586206897</v>
      </c>
      <c r="H19" s="3">
        <v>3.1559963931469701</v>
      </c>
      <c r="I19" s="3">
        <v>35.632183908045903</v>
      </c>
      <c r="J19" s="3">
        <v>4.1843541540327402</v>
      </c>
      <c r="K19" s="3">
        <v>8.9965397923875408</v>
      </c>
      <c r="L19" s="3">
        <v>2.8159340659340599</v>
      </c>
      <c r="M19" s="3">
        <v>7.7277970011533998</v>
      </c>
      <c r="N19" s="3">
        <v>2.6760563380281601</v>
      </c>
      <c r="O19" s="3">
        <v>3.5755478662053002</v>
      </c>
    </row>
    <row r="20" spans="1:15" x14ac:dyDescent="0.25">
      <c r="A20" t="s">
        <v>25</v>
      </c>
      <c r="B20" s="2">
        <v>3.4759358288770001</v>
      </c>
      <c r="C20" s="2">
        <v>39.080459770114899</v>
      </c>
      <c r="D20" s="3">
        <v>3.6323202372127499</v>
      </c>
      <c r="E20" s="3">
        <v>38.613861386138602</v>
      </c>
      <c r="F20" s="2">
        <v>3.45423143350604</v>
      </c>
      <c r="G20" s="2">
        <v>38.636363636363598</v>
      </c>
      <c r="H20" s="3">
        <v>2.77056277056277</v>
      </c>
      <c r="I20" s="3">
        <v>38.461538461538403</v>
      </c>
      <c r="J20" s="3">
        <v>4.3636363636363598</v>
      </c>
      <c r="K20" s="3">
        <v>7.1839080459770104</v>
      </c>
      <c r="L20" s="3">
        <v>2.6822558459422199</v>
      </c>
      <c r="M20" s="3">
        <v>6.1302681992337096</v>
      </c>
      <c r="N20" s="3">
        <v>3.3175355450236901</v>
      </c>
      <c r="O20" s="3">
        <v>3.0651340996168499</v>
      </c>
    </row>
    <row r="21" spans="1:15" x14ac:dyDescent="0.25">
      <c r="A21" t="s">
        <v>34</v>
      </c>
      <c r="B21" s="2">
        <f t="shared" ref="B21:O21" si="6">AVERAGE(B$16:B$20)</f>
        <v>2.7848301737000378</v>
      </c>
      <c r="C21" s="2">
        <f t="shared" si="6"/>
        <v>33.865641503572498</v>
      </c>
      <c r="D21" s="2">
        <f t="shared" si="6"/>
        <v>2.8260714451139619</v>
      </c>
      <c r="E21" s="2">
        <f t="shared" si="6"/>
        <v>35.674428186992358</v>
      </c>
      <c r="F21" s="2">
        <f t="shared" si="6"/>
        <v>3.3168337650478121</v>
      </c>
      <c r="G21" s="2">
        <f t="shared" si="6"/>
        <v>35.528625334271261</v>
      </c>
      <c r="H21" s="2">
        <f t="shared" si="6"/>
        <v>3.483042413557274</v>
      </c>
      <c r="I21" s="2">
        <f t="shared" si="6"/>
        <v>37.473262268346261</v>
      </c>
      <c r="J21" s="2">
        <f t="shared" si="6"/>
        <v>4.9445101446687492</v>
      </c>
      <c r="K21" s="2">
        <f t="shared" si="6"/>
        <v>9.3072990380908678</v>
      </c>
      <c r="L21" s="2">
        <f t="shared" si="6"/>
        <v>3.3445422801679299</v>
      </c>
      <c r="M21" s="2">
        <f t="shared" si="6"/>
        <v>8.0270300397902297</v>
      </c>
      <c r="N21" s="2">
        <f t="shared" si="6"/>
        <v>3.4534780437186803</v>
      </c>
      <c r="O21" s="2">
        <f t="shared" si="6"/>
        <v>4.1348342407670655</v>
      </c>
    </row>
    <row r="22" spans="1:15" x14ac:dyDescent="0.25">
      <c r="A22" t="s">
        <v>35</v>
      </c>
      <c r="B22" s="2">
        <f t="shared" ref="B22:O22" si="7">MEDIAN(B$16:B$20)</f>
        <v>2.7097902097901998</v>
      </c>
      <c r="C22" s="2">
        <f t="shared" si="7"/>
        <v>33.75</v>
      </c>
      <c r="D22" s="2">
        <f t="shared" si="7"/>
        <v>3.1393568147013702</v>
      </c>
      <c r="E22" s="2">
        <f t="shared" si="7"/>
        <v>34.831460674157299</v>
      </c>
      <c r="F22" s="2">
        <f t="shared" si="7"/>
        <v>3.2941176470588198</v>
      </c>
      <c r="G22" s="2">
        <f t="shared" si="7"/>
        <v>35.869565217391298</v>
      </c>
      <c r="H22" s="2">
        <f t="shared" si="7"/>
        <v>3.59281437125748</v>
      </c>
      <c r="I22" s="2">
        <f t="shared" si="7"/>
        <v>37.362637362637301</v>
      </c>
      <c r="J22" s="2">
        <f t="shared" si="7"/>
        <v>4.8250904704463196</v>
      </c>
      <c r="K22" s="2">
        <f t="shared" si="7"/>
        <v>8.9965397923875408</v>
      </c>
      <c r="L22" s="2">
        <f t="shared" si="7"/>
        <v>3.27868852459016</v>
      </c>
      <c r="M22" s="2">
        <f t="shared" si="7"/>
        <v>7.7277970011533998</v>
      </c>
      <c r="N22" s="2">
        <f t="shared" si="7"/>
        <v>3.1914893617021201</v>
      </c>
      <c r="O22" s="2">
        <f t="shared" si="7"/>
        <v>3.5892323030907201</v>
      </c>
    </row>
    <row r="23" spans="1:15" x14ac:dyDescent="0.25">
      <c r="B23" t="s">
        <v>5</v>
      </c>
      <c r="C23" t="s">
        <v>6</v>
      </c>
      <c r="D23" t="s">
        <v>9</v>
      </c>
      <c r="E23" t="s">
        <v>10</v>
      </c>
      <c r="F23" t="s">
        <v>11</v>
      </c>
      <c r="G23" t="s">
        <v>12</v>
      </c>
      <c r="H23" t="s">
        <v>13</v>
      </c>
      <c r="I23" t="s">
        <v>14</v>
      </c>
      <c r="J23" t="s">
        <v>15</v>
      </c>
      <c r="K23" t="s">
        <v>17</v>
      </c>
      <c r="L23" t="s">
        <v>18</v>
      </c>
      <c r="M23" t="s">
        <v>16</v>
      </c>
      <c r="N23" t="s">
        <v>19</v>
      </c>
      <c r="O23" t="s">
        <v>20</v>
      </c>
    </row>
    <row r="24" spans="1:15" x14ac:dyDescent="0.25">
      <c r="A24" t="s">
        <v>4</v>
      </c>
      <c r="B24" s="7">
        <f>B2/100</f>
        <v>7.6530612244897905E-2</v>
      </c>
      <c r="C24" s="7">
        <f t="shared" ref="C24:O24" si="8">C2/100</f>
        <v>0.38799999999999996</v>
      </c>
      <c r="D24" s="7">
        <f t="shared" si="8"/>
        <v>6.5116279069767399E-2</v>
      </c>
      <c r="E24" s="7">
        <f t="shared" si="8"/>
        <v>0.37860082304526699</v>
      </c>
      <c r="F24" s="7">
        <f t="shared" si="8"/>
        <v>5.0197405527354702E-2</v>
      </c>
      <c r="G24" s="7">
        <f t="shared" si="8"/>
        <v>0.37853107344632697</v>
      </c>
      <c r="H24" s="7">
        <f t="shared" si="8"/>
        <v>6.4683053040103411E-2</v>
      </c>
      <c r="I24" s="7">
        <f t="shared" si="8"/>
        <v>0.36866359447004599</v>
      </c>
      <c r="J24" s="7">
        <f t="shared" si="8"/>
        <v>7.7473958333333301E-2</v>
      </c>
      <c r="K24" s="7">
        <f t="shared" si="8"/>
        <v>5.7430432208407295E-2</v>
      </c>
      <c r="L24" s="7">
        <f t="shared" si="8"/>
        <v>4.8212133386902299E-2</v>
      </c>
      <c r="M24" s="7">
        <f t="shared" si="8"/>
        <v>5.1213735938425098E-2</v>
      </c>
      <c r="N24" s="7">
        <f t="shared" si="8"/>
        <v>3.9365079365079297E-2</v>
      </c>
      <c r="O24" s="7">
        <f t="shared" si="8"/>
        <v>4.38129070455891E-2</v>
      </c>
    </row>
    <row r="25" spans="1:15" x14ac:dyDescent="0.25">
      <c r="A25" t="s">
        <v>3</v>
      </c>
      <c r="B25" s="7">
        <f t="shared" ref="B25:O25" si="9">B3/100</f>
        <v>7.7852348993288495E-2</v>
      </c>
      <c r="C25" s="7">
        <f t="shared" si="9"/>
        <v>0.393442622950819</v>
      </c>
      <c r="D25" s="7">
        <f t="shared" si="9"/>
        <v>7.6318742985409596E-2</v>
      </c>
      <c r="E25" s="7">
        <f t="shared" si="9"/>
        <v>0.39272727272727204</v>
      </c>
      <c r="F25" s="7">
        <f t="shared" si="9"/>
        <v>6.8761114404267895E-2</v>
      </c>
      <c r="G25" s="7">
        <f t="shared" si="9"/>
        <v>0.35227272727272696</v>
      </c>
      <c r="H25" s="7">
        <f t="shared" si="9"/>
        <v>6.6000000000000003E-2</v>
      </c>
      <c r="I25" s="7">
        <f t="shared" si="9"/>
        <v>0.39603960396039595</v>
      </c>
      <c r="J25" s="7">
        <f t="shared" si="9"/>
        <v>8.6395873629916201E-2</v>
      </c>
      <c r="K25" s="7">
        <f t="shared" si="9"/>
        <v>6.4718162839248403E-2</v>
      </c>
      <c r="L25" s="7">
        <f t="shared" si="9"/>
        <v>5.4870775347912494E-2</v>
      </c>
      <c r="M25" s="7">
        <f t="shared" si="9"/>
        <v>6.7700566656725303E-2</v>
      </c>
      <c r="N25" s="7">
        <f t="shared" si="9"/>
        <v>4.5061728395061701E-2</v>
      </c>
      <c r="O25" s="7">
        <f t="shared" si="9"/>
        <v>4.5929018789144002E-2</v>
      </c>
    </row>
    <row r="26" spans="1:15" x14ac:dyDescent="0.25">
      <c r="A26" t="s">
        <v>2</v>
      </c>
      <c r="B26" s="7">
        <f t="shared" ref="B26:O26" si="10">B4/100</f>
        <v>6.7049808429118701E-2</v>
      </c>
      <c r="C26" s="7">
        <f t="shared" si="10"/>
        <v>0.38362068965517204</v>
      </c>
      <c r="D26" s="7">
        <f t="shared" si="10"/>
        <v>6.4194798007747605E-2</v>
      </c>
      <c r="E26" s="7">
        <f t="shared" si="10"/>
        <v>0.42201834862385296</v>
      </c>
      <c r="F26" s="7">
        <f t="shared" si="10"/>
        <v>4.7230320699708395E-2</v>
      </c>
      <c r="G26" s="7">
        <f t="shared" si="10"/>
        <v>0.32019704433497503</v>
      </c>
      <c r="H26" s="7">
        <f t="shared" si="10"/>
        <v>7.1908602150537598E-2</v>
      </c>
      <c r="I26" s="7">
        <f t="shared" si="10"/>
        <v>0.35227272727272696</v>
      </c>
      <c r="J26" s="7">
        <f t="shared" si="10"/>
        <v>7.9530638852672697E-2</v>
      </c>
      <c r="K26" s="7">
        <f t="shared" si="10"/>
        <v>5.9160881376396003E-2</v>
      </c>
      <c r="L26" s="7">
        <f t="shared" si="10"/>
        <v>4.8076923076923003E-2</v>
      </c>
      <c r="M26" s="7">
        <f t="shared" si="10"/>
        <v>5.7651675218834804E-2</v>
      </c>
      <c r="N26" s="7">
        <f t="shared" si="10"/>
        <v>4.1301627033792199E-2</v>
      </c>
      <c r="O26" s="7">
        <f t="shared" si="10"/>
        <v>4.8294597041955899E-2</v>
      </c>
    </row>
    <row r="27" spans="1:15" x14ac:dyDescent="0.25">
      <c r="A27" t="s">
        <v>1</v>
      </c>
      <c r="B27" s="7">
        <f t="shared" ref="B27:O27" si="11">B5/100</f>
        <v>8.0761654629021601E-2</v>
      </c>
      <c r="C27" s="7">
        <f t="shared" si="11"/>
        <v>0.45045045045045001</v>
      </c>
      <c r="D27" s="7">
        <f t="shared" si="11"/>
        <v>7.1507150715071507E-2</v>
      </c>
      <c r="E27" s="7">
        <f t="shared" si="11"/>
        <v>0.39849624060150296</v>
      </c>
      <c r="F27" s="7">
        <f t="shared" si="11"/>
        <v>5.2407068860450899E-2</v>
      </c>
      <c r="G27" s="7">
        <f t="shared" si="11"/>
        <v>0.31147540983606503</v>
      </c>
      <c r="H27" s="7">
        <f t="shared" si="11"/>
        <v>8.2287308228730802E-2</v>
      </c>
      <c r="I27" s="7">
        <f t="shared" si="11"/>
        <v>0.41056910569105598</v>
      </c>
      <c r="J27" s="7">
        <f t="shared" si="11"/>
        <v>8.5917312661498699E-2</v>
      </c>
      <c r="K27" s="7">
        <f t="shared" si="11"/>
        <v>5.9422750424448195E-2</v>
      </c>
      <c r="L27" s="7">
        <f t="shared" si="11"/>
        <v>5.2673583399840303E-2</v>
      </c>
      <c r="M27" s="7">
        <f t="shared" si="11"/>
        <v>5.8573853989813199E-2</v>
      </c>
      <c r="N27" s="7">
        <f t="shared" si="11"/>
        <v>3.2829940906106303E-2</v>
      </c>
      <c r="O27" s="7">
        <f t="shared" si="11"/>
        <v>3.3389926428975598E-2</v>
      </c>
    </row>
    <row r="28" spans="1:15" x14ac:dyDescent="0.25">
      <c r="A28" t="s">
        <v>0</v>
      </c>
      <c r="B28" s="7">
        <f t="shared" ref="B28:O28" si="12">B6/100</f>
        <v>8.0345285524568391E-2</v>
      </c>
      <c r="C28" s="7">
        <f t="shared" si="12"/>
        <v>0.40416666666666601</v>
      </c>
      <c r="D28" s="7">
        <f t="shared" si="12"/>
        <v>5.9966685174902799E-2</v>
      </c>
      <c r="E28" s="7">
        <f t="shared" si="12"/>
        <v>0.36653386454183201</v>
      </c>
      <c r="F28" s="7">
        <f t="shared" si="12"/>
        <v>6.5317919075144504E-2</v>
      </c>
      <c r="G28" s="7">
        <f t="shared" si="12"/>
        <v>0.40928270042193998</v>
      </c>
      <c r="H28" s="7">
        <f t="shared" si="12"/>
        <v>6.1876247504990003E-2</v>
      </c>
      <c r="I28" s="7">
        <f t="shared" si="12"/>
        <v>0.37745098039215597</v>
      </c>
      <c r="J28" s="7">
        <f t="shared" si="12"/>
        <v>7.5581395348837205E-2</v>
      </c>
      <c r="K28" s="7">
        <f t="shared" si="12"/>
        <v>6.0650454145912594E-2</v>
      </c>
      <c r="L28" s="7">
        <f t="shared" si="12"/>
        <v>5.1435406698564501E-2</v>
      </c>
      <c r="M28" s="7">
        <f t="shared" si="12"/>
        <v>6.2115440961031297E-2</v>
      </c>
      <c r="N28" s="7">
        <f t="shared" si="12"/>
        <v>4.7945205479451997E-2</v>
      </c>
      <c r="O28" s="7">
        <f t="shared" si="12"/>
        <v>4.8930559624963302E-2</v>
      </c>
    </row>
    <row r="29" spans="1:15" x14ac:dyDescent="0.25">
      <c r="A29" t="s">
        <v>8</v>
      </c>
      <c r="B29" s="7">
        <f t="shared" ref="B29:O29" si="13">B7/100</f>
        <v>7.6507941964179024E-2</v>
      </c>
      <c r="C29" s="7">
        <f t="shared" si="13"/>
        <v>0.40393608594462144</v>
      </c>
      <c r="D29" s="7">
        <f t="shared" si="13"/>
        <v>6.7420731190579772E-2</v>
      </c>
      <c r="E29" s="7">
        <f t="shared" si="13"/>
        <v>0.39167530990794541</v>
      </c>
      <c r="F29" s="7">
        <f t="shared" si="13"/>
        <v>5.678276571338528E-2</v>
      </c>
      <c r="G29" s="7">
        <f t="shared" si="13"/>
        <v>0.35435179106240677</v>
      </c>
      <c r="H29" s="7">
        <f t="shared" si="13"/>
        <v>7.2024052628086144E-2</v>
      </c>
      <c r="I29" s="7">
        <f t="shared" si="13"/>
        <v>0.38009760445197971</v>
      </c>
      <c r="J29" s="7">
        <f t="shared" si="13"/>
        <v>8.0979835765251626E-2</v>
      </c>
      <c r="K29" s="7">
        <f t="shared" si="13"/>
        <v>6.0276536198882499E-2</v>
      </c>
      <c r="L29" s="7">
        <f t="shared" si="13"/>
        <v>5.1053764382028514E-2</v>
      </c>
      <c r="M29" s="7">
        <f t="shared" si="13"/>
        <v>5.9451054552965933E-2</v>
      </c>
      <c r="N29" s="7">
        <f t="shared" si="13"/>
        <v>4.1300716235898295E-2</v>
      </c>
      <c r="O29" s="7">
        <f t="shared" si="13"/>
        <v>4.4071401786125577E-2</v>
      </c>
    </row>
    <row r="30" spans="1:15" x14ac:dyDescent="0.25">
      <c r="A30" t="s">
        <v>7</v>
      </c>
      <c r="B30" s="7">
        <f t="shared" ref="B30:O30" si="14">B8/100</f>
        <v>7.7852348993288495E-2</v>
      </c>
      <c r="C30" s="7">
        <f t="shared" si="14"/>
        <v>0.393442622950819</v>
      </c>
      <c r="D30" s="7">
        <f t="shared" si="14"/>
        <v>6.5116279069767399E-2</v>
      </c>
      <c r="E30" s="7">
        <f t="shared" si="14"/>
        <v>0.39272727272727204</v>
      </c>
      <c r="F30" s="7">
        <f t="shared" si="14"/>
        <v>5.2407068860450899E-2</v>
      </c>
      <c r="G30" s="7">
        <f t="shared" si="14"/>
        <v>0.35227272727272696</v>
      </c>
      <c r="H30" s="7">
        <f t="shared" si="14"/>
        <v>7.1908602150537598E-2</v>
      </c>
      <c r="I30" s="7">
        <f t="shared" si="14"/>
        <v>0.37745098039215597</v>
      </c>
      <c r="J30" s="7">
        <f t="shared" si="14"/>
        <v>7.9530638852672697E-2</v>
      </c>
      <c r="K30" s="7">
        <f t="shared" si="14"/>
        <v>5.9422750424448195E-2</v>
      </c>
      <c r="L30" s="7">
        <f t="shared" si="14"/>
        <v>5.1435406698564501E-2</v>
      </c>
      <c r="M30" s="7">
        <f t="shared" si="14"/>
        <v>5.8573853989813199E-2</v>
      </c>
      <c r="N30" s="7">
        <f t="shared" si="14"/>
        <v>4.1301627033792199E-2</v>
      </c>
      <c r="O30" s="7">
        <f t="shared" si="14"/>
        <v>4.5929018789144002E-2</v>
      </c>
    </row>
    <row r="31" spans="1:15" x14ac:dyDescent="0.25">
      <c r="A31" t="s">
        <v>26</v>
      </c>
      <c r="B31" s="7">
        <f t="shared" ref="B31:O31" si="15">B9/100</f>
        <v>5.1957831325301199E-2</v>
      </c>
      <c r="C31" s="7">
        <f t="shared" si="15"/>
        <v>0.40522875816993398</v>
      </c>
      <c r="D31" s="7">
        <f t="shared" si="15"/>
        <v>5.1567944250871002E-2</v>
      </c>
      <c r="E31" s="7">
        <f t="shared" si="15"/>
        <v>0.439393939393939</v>
      </c>
      <c r="F31" s="7">
        <f t="shared" si="15"/>
        <v>5.4794520547945202E-2</v>
      </c>
      <c r="G31" s="7">
        <f t="shared" si="15"/>
        <v>0.38888888888888801</v>
      </c>
      <c r="H31" s="7">
        <f t="shared" si="15"/>
        <v>5.7283142389525296E-2</v>
      </c>
      <c r="I31" s="7">
        <f t="shared" si="15"/>
        <v>0.39215686274509798</v>
      </c>
      <c r="J31" s="7">
        <f t="shared" si="15"/>
        <v>6.24609618988132E-2</v>
      </c>
      <c r="K31" s="7">
        <f t="shared" si="15"/>
        <v>5.1102941176470497E-2</v>
      </c>
      <c r="L31" s="7">
        <f t="shared" si="15"/>
        <v>4.2328042328042298E-2</v>
      </c>
      <c r="M31" s="7">
        <f t="shared" si="15"/>
        <v>6.2500000000000003E-3</v>
      </c>
      <c r="N31" s="7">
        <f t="shared" si="15"/>
        <v>4.2628774422735299E-2</v>
      </c>
      <c r="O31" s="7">
        <f t="shared" si="15"/>
        <v>3.3823529411764704E-2</v>
      </c>
    </row>
    <row r="32" spans="1:15" x14ac:dyDescent="0.25">
      <c r="A32" t="s">
        <v>27</v>
      </c>
      <c r="B32" s="7">
        <f t="shared" ref="B32:O32" si="16">B10/100</f>
        <v>4.7547169811320698E-2</v>
      </c>
      <c r="C32" s="7">
        <f t="shared" si="16"/>
        <v>0.34640522875816898</v>
      </c>
      <c r="D32" s="7">
        <f t="shared" si="16"/>
        <v>4.7619047619047603E-2</v>
      </c>
      <c r="E32" s="7">
        <f t="shared" si="16"/>
        <v>0.410071942446043</v>
      </c>
      <c r="F32" s="7">
        <f t="shared" si="16"/>
        <v>6.9767441860465101E-2</v>
      </c>
      <c r="G32" s="7">
        <f t="shared" si="16"/>
        <v>0.40983606557377</v>
      </c>
      <c r="H32" s="7">
        <f t="shared" si="16"/>
        <v>6.3934426229508109E-2</v>
      </c>
      <c r="I32" s="7">
        <f t="shared" si="16"/>
        <v>0.41935483870967699</v>
      </c>
      <c r="J32" s="7">
        <f t="shared" si="16"/>
        <v>6.45768025078369E-2</v>
      </c>
      <c r="K32" s="7">
        <f t="shared" si="16"/>
        <v>4.9655672345052498E-2</v>
      </c>
      <c r="L32" s="7">
        <f t="shared" si="16"/>
        <v>5.2631578947368397E-2</v>
      </c>
      <c r="M32" s="7">
        <f t="shared" si="16"/>
        <v>6.88655309894889E-3</v>
      </c>
      <c r="N32" s="7">
        <f t="shared" si="16"/>
        <v>3.9041703637976898E-2</v>
      </c>
      <c r="O32" s="7">
        <f t="shared" si="16"/>
        <v>2.6458861906487798E-2</v>
      </c>
    </row>
    <row r="33" spans="1:15" x14ac:dyDescent="0.25">
      <c r="A33" t="s">
        <v>28</v>
      </c>
      <c r="B33" s="7">
        <f t="shared" ref="B33:O33" si="17">B11/100</f>
        <v>5.4599850411368701E-2</v>
      </c>
      <c r="C33" s="7">
        <f t="shared" si="17"/>
        <v>0.37735849056603699</v>
      </c>
      <c r="D33" s="7">
        <f t="shared" si="17"/>
        <v>7.2115384615384595E-2</v>
      </c>
      <c r="E33" s="7">
        <f t="shared" si="17"/>
        <v>0.43502824858757</v>
      </c>
      <c r="F33" s="7">
        <f t="shared" si="17"/>
        <v>7.1171818835370201E-2</v>
      </c>
      <c r="G33" s="7">
        <f t="shared" si="17"/>
        <v>0.407407407407407</v>
      </c>
      <c r="H33" s="7">
        <f t="shared" si="17"/>
        <v>4.9089469517022893E-2</v>
      </c>
      <c r="I33" s="7">
        <f t="shared" si="17"/>
        <v>0.335616438356164</v>
      </c>
      <c r="J33" s="7">
        <f t="shared" si="17"/>
        <v>6.6002490660024907E-2</v>
      </c>
      <c r="K33" s="7">
        <f t="shared" si="17"/>
        <v>5.2555273649873106E-2</v>
      </c>
      <c r="L33" s="7">
        <f t="shared" si="17"/>
        <v>4.2780748663101595E-2</v>
      </c>
      <c r="M33" s="7">
        <f t="shared" si="17"/>
        <v>9.4237042406669011E-3</v>
      </c>
      <c r="N33" s="7">
        <f t="shared" si="17"/>
        <v>5.3238686779059401E-2</v>
      </c>
      <c r="O33" s="7">
        <f t="shared" si="17"/>
        <v>4.1681768756795898E-2</v>
      </c>
    </row>
    <row r="34" spans="1:15" x14ac:dyDescent="0.25">
      <c r="A34" t="s">
        <v>29</v>
      </c>
      <c r="B34" s="7">
        <f t="shared" ref="B34:O34" si="18">B12/100</f>
        <v>5.6646525679758301E-2</v>
      </c>
      <c r="C34" s="7">
        <f t="shared" si="18"/>
        <v>0.39490445859872603</v>
      </c>
      <c r="D34" s="7">
        <f t="shared" si="18"/>
        <v>4.8226950354609902E-2</v>
      </c>
      <c r="E34" s="7">
        <f t="shared" si="18"/>
        <v>0.37748344370860898</v>
      </c>
      <c r="F34" s="7">
        <f t="shared" si="18"/>
        <v>5.9498207885304605E-2</v>
      </c>
      <c r="G34" s="7">
        <f t="shared" si="18"/>
        <v>0.39444444444444399</v>
      </c>
      <c r="H34" s="7">
        <f t="shared" si="18"/>
        <v>6.9049553208773304E-2</v>
      </c>
      <c r="I34" s="7">
        <f t="shared" si="18"/>
        <v>0.40112994350282399</v>
      </c>
      <c r="J34" s="7">
        <f t="shared" si="18"/>
        <v>5.9156702328508406E-2</v>
      </c>
      <c r="K34" s="7">
        <f t="shared" si="18"/>
        <v>4.6862896979085897E-2</v>
      </c>
      <c r="L34" s="7">
        <f t="shared" si="18"/>
        <v>5.78947368421052E-2</v>
      </c>
      <c r="M34" s="7">
        <f t="shared" si="18"/>
        <v>9.6824167312161095E-3</v>
      </c>
      <c r="N34" s="7">
        <f t="shared" si="18"/>
        <v>3.9451114922813002E-2</v>
      </c>
      <c r="O34" s="7">
        <f t="shared" si="18"/>
        <v>3.3694810224631999E-2</v>
      </c>
    </row>
    <row r="35" spans="1:15" x14ac:dyDescent="0.25">
      <c r="A35" t="s">
        <v>30</v>
      </c>
      <c r="B35" s="7">
        <f t="shared" ref="B35:O35" si="19">B13/100</f>
        <v>6.1980347694633398E-2</v>
      </c>
      <c r="C35" s="7">
        <f t="shared" si="19"/>
        <v>0.39354838709677403</v>
      </c>
      <c r="D35" s="7">
        <f t="shared" si="19"/>
        <v>6.4156206415620601E-2</v>
      </c>
      <c r="E35" s="7">
        <f t="shared" si="19"/>
        <v>0.42682926829268197</v>
      </c>
      <c r="F35" s="7">
        <f t="shared" si="19"/>
        <v>7.0063694267515894E-2</v>
      </c>
      <c r="G35" s="7">
        <f t="shared" si="19"/>
        <v>0.45</v>
      </c>
      <c r="H35" s="7">
        <f t="shared" si="19"/>
        <v>6.29722921914357E-2</v>
      </c>
      <c r="I35" s="7">
        <f t="shared" si="19"/>
        <v>0.35502958579881599</v>
      </c>
      <c r="J35" s="7">
        <f t="shared" si="19"/>
        <v>6.5285624607658507E-2</v>
      </c>
      <c r="K35" s="7">
        <f t="shared" si="19"/>
        <v>4.9235359940320703E-2</v>
      </c>
      <c r="L35" s="7">
        <f t="shared" si="19"/>
        <v>3.2258064516128997E-2</v>
      </c>
      <c r="M35" s="7">
        <f t="shared" si="19"/>
        <v>5.5949272659455394E-3</v>
      </c>
      <c r="N35" s="7">
        <f t="shared" si="19"/>
        <v>4.36681222707423E-2</v>
      </c>
      <c r="O35" s="7">
        <f t="shared" si="19"/>
        <v>3.2450578142484102E-2</v>
      </c>
    </row>
    <row r="36" spans="1:15" x14ac:dyDescent="0.25">
      <c r="A36" t="s">
        <v>32</v>
      </c>
      <c r="B36" s="7">
        <f t="shared" ref="B36:O36" si="20">B14/100</f>
        <v>5.4546344984476462E-2</v>
      </c>
      <c r="C36" s="7">
        <f t="shared" si="20"/>
        <v>0.38348906463792803</v>
      </c>
      <c r="D36" s="7">
        <f t="shared" si="20"/>
        <v>5.673710665110674E-2</v>
      </c>
      <c r="E36" s="7">
        <f t="shared" si="20"/>
        <v>0.41776136848576856</v>
      </c>
      <c r="F36" s="7">
        <f t="shared" si="20"/>
        <v>6.5059136679320201E-2</v>
      </c>
      <c r="G36" s="7">
        <f t="shared" si="20"/>
        <v>0.41011536126290182</v>
      </c>
      <c r="H36" s="7">
        <f t="shared" si="20"/>
        <v>6.0465776707253067E-2</v>
      </c>
      <c r="I36" s="7">
        <f t="shared" si="20"/>
        <v>0.38065753382251577</v>
      </c>
      <c r="J36" s="7">
        <f t="shared" si="20"/>
        <v>6.3496516400568387E-2</v>
      </c>
      <c r="K36" s="7">
        <f t="shared" si="20"/>
        <v>4.9882428818160546E-2</v>
      </c>
      <c r="L36" s="7">
        <f t="shared" si="20"/>
        <v>4.5578634259349299E-2</v>
      </c>
      <c r="M36" s="7">
        <f t="shared" si="20"/>
        <v>7.5675202673554888E-3</v>
      </c>
      <c r="N36" s="7">
        <f t="shared" si="20"/>
        <v>4.3605680406665383E-2</v>
      </c>
      <c r="O36" s="7">
        <f t="shared" si="20"/>
        <v>3.3621909688432899E-2</v>
      </c>
    </row>
    <row r="37" spans="1:15" x14ac:dyDescent="0.25">
      <c r="A37" t="s">
        <v>36</v>
      </c>
      <c r="B37" s="7">
        <f t="shared" ref="B37:O37" si="21">B15/100</f>
        <v>5.4599850411368701E-2</v>
      </c>
      <c r="C37" s="7">
        <f t="shared" si="21"/>
        <v>0.39354838709677403</v>
      </c>
      <c r="D37" s="7">
        <f t="shared" si="21"/>
        <v>5.1567944250871002E-2</v>
      </c>
      <c r="E37" s="7">
        <f t="shared" si="21"/>
        <v>0.42682926829268197</v>
      </c>
      <c r="F37" s="7">
        <f t="shared" si="21"/>
        <v>6.9767441860465101E-2</v>
      </c>
      <c r="G37" s="7">
        <f t="shared" si="21"/>
        <v>0.407407407407407</v>
      </c>
      <c r="H37" s="7">
        <f t="shared" si="21"/>
        <v>6.29722921914357E-2</v>
      </c>
      <c r="I37" s="7">
        <f t="shared" si="21"/>
        <v>0.39215686274509798</v>
      </c>
      <c r="J37" s="7">
        <f t="shared" si="21"/>
        <v>6.45768025078369E-2</v>
      </c>
      <c r="K37" s="7">
        <f t="shared" si="21"/>
        <v>4.9655672345052498E-2</v>
      </c>
      <c r="L37" s="7">
        <f t="shared" si="21"/>
        <v>4.2780748663101595E-2</v>
      </c>
      <c r="M37" s="7">
        <f t="shared" si="21"/>
        <v>6.88655309894889E-3</v>
      </c>
      <c r="N37" s="7">
        <f t="shared" si="21"/>
        <v>4.2628774422735299E-2</v>
      </c>
      <c r="O37" s="7">
        <f t="shared" si="21"/>
        <v>3.3694810224631999E-2</v>
      </c>
    </row>
    <row r="38" spans="1:15" x14ac:dyDescent="0.25">
      <c r="A38" t="s">
        <v>21</v>
      </c>
      <c r="B38" s="7">
        <f t="shared" ref="B38:O38" si="22">B16/100</f>
        <v>3.2697547683923703E-2</v>
      </c>
      <c r="C38" s="7">
        <f t="shared" si="22"/>
        <v>0.36249999999999999</v>
      </c>
      <c r="D38" s="7">
        <f t="shared" si="22"/>
        <v>1.8779342723004598E-2</v>
      </c>
      <c r="E38" s="7">
        <f t="shared" si="22"/>
        <v>0.29729729729729704</v>
      </c>
      <c r="F38" s="7">
        <f t="shared" si="22"/>
        <v>3.2941176470588196E-2</v>
      </c>
      <c r="G38" s="7">
        <f t="shared" si="22"/>
        <v>0.39743589743589702</v>
      </c>
      <c r="H38" s="7">
        <f t="shared" si="22"/>
        <v>3.59281437125748E-2</v>
      </c>
      <c r="I38" s="7">
        <f t="shared" si="22"/>
        <v>0.37362637362637302</v>
      </c>
      <c r="J38" s="7">
        <f t="shared" si="22"/>
        <v>5.9880239520957994E-2</v>
      </c>
      <c r="K38" s="7">
        <f t="shared" si="22"/>
        <v>0.113684210526315</v>
      </c>
      <c r="L38" s="7">
        <f t="shared" si="22"/>
        <v>4.2119565217391297E-2</v>
      </c>
      <c r="M38" s="7">
        <f t="shared" si="22"/>
        <v>9.7894736842105201E-2</v>
      </c>
      <c r="N38" s="7">
        <f t="shared" si="22"/>
        <v>5.0520059435364001E-2</v>
      </c>
      <c r="O38" s="7">
        <f t="shared" si="22"/>
        <v>6.7368421052631508E-2</v>
      </c>
    </row>
    <row r="39" spans="1:15" x14ac:dyDescent="0.25">
      <c r="A39" t="s">
        <v>22</v>
      </c>
      <c r="B39" s="7">
        <f>B17/100</f>
        <v>2.0942408376963303E-2</v>
      </c>
      <c r="C39" s="7">
        <f t="shared" ref="C39:O39" si="23">C17/100</f>
        <v>0.29166666666666602</v>
      </c>
      <c r="D39" s="7">
        <f t="shared" si="23"/>
        <v>2.2598870056497099E-2</v>
      </c>
      <c r="E39" s="7">
        <f t="shared" si="23"/>
        <v>0.41176470588235198</v>
      </c>
      <c r="F39" s="7">
        <f t="shared" si="23"/>
        <v>2.3648648648648601E-2</v>
      </c>
      <c r="G39" s="7">
        <f t="shared" si="23"/>
        <v>0.28048780487804803</v>
      </c>
      <c r="H39" s="7">
        <f t="shared" si="23"/>
        <v>4.0358744394618798E-2</v>
      </c>
      <c r="I39" s="7">
        <f t="shared" si="23"/>
        <v>0.39175257731958701</v>
      </c>
      <c r="J39" s="7">
        <f t="shared" si="23"/>
        <v>5.3614457831325305E-2</v>
      </c>
      <c r="K39" s="7">
        <f t="shared" si="23"/>
        <v>0.10069790628115599</v>
      </c>
      <c r="L39" s="7">
        <f t="shared" si="23"/>
        <v>3.7338764426340799E-2</v>
      </c>
      <c r="M39" s="7">
        <f t="shared" si="23"/>
        <v>9.0727816550348894E-2</v>
      </c>
      <c r="N39" s="7">
        <f t="shared" si="23"/>
        <v>3.1914893617021198E-2</v>
      </c>
      <c r="O39" s="7">
        <f t="shared" si="23"/>
        <v>3.5892323030907197E-2</v>
      </c>
    </row>
    <row r="40" spans="1:15" x14ac:dyDescent="0.25">
      <c r="A40" t="s">
        <v>23</v>
      </c>
      <c r="B40" s="7">
        <f t="shared" ref="B40:O40" si="24">B18/100</f>
        <v>2.7097902097901999E-2</v>
      </c>
      <c r="C40" s="7">
        <f t="shared" si="24"/>
        <v>0.33750000000000002</v>
      </c>
      <c r="D40" s="7">
        <f t="shared" si="24"/>
        <v>3.1393568147013703E-2</v>
      </c>
      <c r="E40" s="7">
        <f t="shared" si="24"/>
        <v>0.348314606741573</v>
      </c>
      <c r="F40" s="7">
        <f t="shared" si="24"/>
        <v>3.14569536423841E-2</v>
      </c>
      <c r="G40" s="7">
        <f t="shared" si="24"/>
        <v>0.35869565217391297</v>
      </c>
      <c r="H40" s="7">
        <f t="shared" si="24"/>
        <v>3.8599640933572703E-2</v>
      </c>
      <c r="I40" s="7">
        <f t="shared" si="24"/>
        <v>0.36734693877551</v>
      </c>
      <c r="J40" s="7">
        <f t="shared" si="24"/>
        <v>4.8250904704463193E-2</v>
      </c>
      <c r="K40" s="7">
        <f t="shared" si="24"/>
        <v>8.917835671342679E-2</v>
      </c>
      <c r="L40" s="7">
        <f t="shared" si="24"/>
        <v>3.2786885245901599E-2</v>
      </c>
      <c r="M40" s="7">
        <f t="shared" si="24"/>
        <v>7.4148296593186294E-2</v>
      </c>
      <c r="N40" s="7">
        <f t="shared" si="24"/>
        <v>3.0303030303030297E-2</v>
      </c>
      <c r="O40" s="7">
        <f t="shared" si="24"/>
        <v>3.7074148296593099E-2</v>
      </c>
    </row>
    <row r="41" spans="1:15" x14ac:dyDescent="0.25">
      <c r="A41" t="s">
        <v>24</v>
      </c>
      <c r="B41" s="7">
        <f t="shared" ref="B41:O41" si="25">B19/100</f>
        <v>2.3744292237442899E-2</v>
      </c>
      <c r="C41" s="7">
        <f t="shared" si="25"/>
        <v>0.31081081081080997</v>
      </c>
      <c r="D41" s="7">
        <f t="shared" si="25"/>
        <v>3.2208588957055202E-2</v>
      </c>
      <c r="E41" s="7">
        <f t="shared" si="25"/>
        <v>0.34020618556701004</v>
      </c>
      <c r="F41" s="7">
        <f t="shared" si="25"/>
        <v>4.3252595155709297E-2</v>
      </c>
      <c r="G41" s="7">
        <f t="shared" si="25"/>
        <v>0.35344827586206895</v>
      </c>
      <c r="H41" s="7">
        <f t="shared" si="25"/>
        <v>3.1559963931469703E-2</v>
      </c>
      <c r="I41" s="7">
        <f t="shared" si="25"/>
        <v>0.356321839080459</v>
      </c>
      <c r="J41" s="7">
        <f t="shared" si="25"/>
        <v>4.1843541540327406E-2</v>
      </c>
      <c r="K41" s="7">
        <f t="shared" si="25"/>
        <v>8.9965397923875409E-2</v>
      </c>
      <c r="L41" s="7">
        <f t="shared" si="25"/>
        <v>2.8159340659340601E-2</v>
      </c>
      <c r="M41" s="7">
        <f t="shared" si="25"/>
        <v>7.7277970011533997E-2</v>
      </c>
      <c r="N41" s="7">
        <f t="shared" si="25"/>
        <v>2.6760563380281602E-2</v>
      </c>
      <c r="O41" s="7">
        <f t="shared" si="25"/>
        <v>3.5755478662053003E-2</v>
      </c>
    </row>
    <row r="42" spans="1:15" x14ac:dyDescent="0.25">
      <c r="A42" t="s">
        <v>25</v>
      </c>
      <c r="B42" s="7">
        <f t="shared" ref="B42:O42" si="26">B20/100</f>
        <v>3.4759358288769998E-2</v>
      </c>
      <c r="C42" s="7">
        <f t="shared" si="26"/>
        <v>0.390804597701149</v>
      </c>
      <c r="D42" s="7">
        <f t="shared" si="26"/>
        <v>3.6323202372127501E-2</v>
      </c>
      <c r="E42" s="7">
        <f t="shared" si="26"/>
        <v>0.38613861386138604</v>
      </c>
      <c r="F42" s="7">
        <f t="shared" si="26"/>
        <v>3.4542314335060401E-2</v>
      </c>
      <c r="G42" s="7">
        <f t="shared" si="26"/>
        <v>0.38636363636363596</v>
      </c>
      <c r="H42" s="7">
        <f t="shared" si="26"/>
        <v>2.7705627705627699E-2</v>
      </c>
      <c r="I42" s="7">
        <f t="shared" si="26"/>
        <v>0.38461538461538403</v>
      </c>
      <c r="J42" s="7">
        <f t="shared" si="26"/>
        <v>4.3636363636363598E-2</v>
      </c>
      <c r="K42" s="7">
        <f t="shared" si="26"/>
        <v>7.183908045977011E-2</v>
      </c>
      <c r="L42" s="7">
        <f t="shared" si="26"/>
        <v>2.6822558459422198E-2</v>
      </c>
      <c r="M42" s="7">
        <f t="shared" si="26"/>
        <v>6.1302681992337099E-2</v>
      </c>
      <c r="N42" s="7">
        <f t="shared" si="26"/>
        <v>3.31753554502369E-2</v>
      </c>
      <c r="O42" s="7">
        <f t="shared" si="26"/>
        <v>3.0651340996168498E-2</v>
      </c>
    </row>
    <row r="43" spans="1:15" x14ac:dyDescent="0.25">
      <c r="A43" t="s">
        <v>34</v>
      </c>
      <c r="B43" s="7">
        <f>B21/100</f>
        <v>2.784830173700038E-2</v>
      </c>
      <c r="C43" s="7">
        <f t="shared" ref="C43:O43" si="27">C21/100</f>
        <v>0.33865641503572497</v>
      </c>
      <c r="D43" s="7">
        <f t="shared" si="27"/>
        <v>2.8260714451139618E-2</v>
      </c>
      <c r="E43" s="7">
        <f t="shared" si="27"/>
        <v>0.35674428186992357</v>
      </c>
      <c r="F43" s="7">
        <f t="shared" si="27"/>
        <v>3.3168337650478122E-2</v>
      </c>
      <c r="G43" s="7">
        <f t="shared" si="27"/>
        <v>0.35528625334271263</v>
      </c>
      <c r="H43" s="7">
        <f t="shared" si="27"/>
        <v>3.4830424135572739E-2</v>
      </c>
      <c r="I43" s="7">
        <f t="shared" si="27"/>
        <v>0.37473262268346264</v>
      </c>
      <c r="J43" s="7">
        <f t="shared" si="27"/>
        <v>4.9445101446687491E-2</v>
      </c>
      <c r="K43" s="7">
        <f t="shared" si="27"/>
        <v>9.3072990380908674E-2</v>
      </c>
      <c r="L43" s="7">
        <f t="shared" si="27"/>
        <v>3.3445422801679302E-2</v>
      </c>
      <c r="M43" s="7">
        <f t="shared" si="27"/>
        <v>8.0270300397902297E-2</v>
      </c>
      <c r="N43" s="7">
        <f t="shared" si="27"/>
        <v>3.4534780437186802E-2</v>
      </c>
      <c r="O43" s="7">
        <f t="shared" si="27"/>
        <v>4.1348342407670657E-2</v>
      </c>
    </row>
    <row r="44" spans="1:15" x14ac:dyDescent="0.25">
      <c r="A44" t="s">
        <v>35</v>
      </c>
      <c r="B44" s="7">
        <f t="shared" ref="B44:O44" si="28">B22/100</f>
        <v>2.7097902097901999E-2</v>
      </c>
      <c r="C44" s="7">
        <f t="shared" si="28"/>
        <v>0.33750000000000002</v>
      </c>
      <c r="D44" s="7">
        <f t="shared" si="28"/>
        <v>3.1393568147013703E-2</v>
      </c>
      <c r="E44" s="7">
        <f t="shared" si="28"/>
        <v>0.348314606741573</v>
      </c>
      <c r="F44" s="7">
        <f t="shared" si="28"/>
        <v>3.2941176470588196E-2</v>
      </c>
      <c r="G44" s="7">
        <f t="shared" si="28"/>
        <v>0.35869565217391297</v>
      </c>
      <c r="H44" s="7">
        <f t="shared" si="28"/>
        <v>3.59281437125748E-2</v>
      </c>
      <c r="I44" s="7">
        <f t="shared" si="28"/>
        <v>0.37362637362637302</v>
      </c>
      <c r="J44" s="7">
        <f t="shared" si="28"/>
        <v>4.8250904704463193E-2</v>
      </c>
      <c r="K44" s="7">
        <f t="shared" si="28"/>
        <v>8.9965397923875409E-2</v>
      </c>
      <c r="L44" s="7">
        <f t="shared" si="28"/>
        <v>3.2786885245901599E-2</v>
      </c>
      <c r="M44" s="7">
        <f t="shared" si="28"/>
        <v>7.7277970011533997E-2</v>
      </c>
      <c r="N44" s="7">
        <f t="shared" si="28"/>
        <v>3.1914893617021198E-2</v>
      </c>
      <c r="O44" s="7">
        <f t="shared" si="28"/>
        <v>3.5892323030907197E-2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FAB23-8FC2-4D10-9B27-F2D2E0E48E8F}">
  <dimension ref="A1:O73"/>
  <sheetViews>
    <sheetView zoomScaleNormal="100" workbookViewId="0">
      <selection activeCell="B23" sqref="B23"/>
    </sheetView>
  </sheetViews>
  <sheetFormatPr baseColWidth="10" defaultRowHeight="15" x14ac:dyDescent="0.25"/>
  <cols>
    <col min="1" max="1" width="21.5703125" customWidth="1"/>
    <col min="2" max="2" width="25.7109375" customWidth="1"/>
    <col min="3" max="3" width="27.28515625" customWidth="1"/>
    <col min="4" max="4" width="25.7109375" customWidth="1"/>
    <col min="5" max="5" width="27.28515625" customWidth="1"/>
    <col min="6" max="6" width="25.7109375" customWidth="1"/>
    <col min="7" max="7" width="27.28515625" customWidth="1"/>
    <col min="8" max="8" width="27.140625" customWidth="1"/>
    <col min="9" max="9" width="28.5703125" customWidth="1"/>
    <col min="10" max="10" width="25.7109375" customWidth="1"/>
    <col min="11" max="11" width="27.28515625" customWidth="1"/>
    <col min="12" max="12" width="20" customWidth="1"/>
    <col min="13" max="13" width="21.5703125" customWidth="1"/>
    <col min="14" max="14" width="20" customWidth="1"/>
    <col min="15" max="15" width="21.5703125" customWidth="1"/>
  </cols>
  <sheetData>
    <row r="1" spans="1:15" x14ac:dyDescent="0.25">
      <c r="A1" t="s">
        <v>31</v>
      </c>
      <c r="B1" t="s">
        <v>5</v>
      </c>
      <c r="C1" t="s">
        <v>6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17</v>
      </c>
      <c r="L1" t="s">
        <v>18</v>
      </c>
      <c r="M1" t="s">
        <v>16</v>
      </c>
      <c r="N1" t="s">
        <v>19</v>
      </c>
      <c r="O1" t="s">
        <v>20</v>
      </c>
    </row>
    <row r="2" spans="1:15" x14ac:dyDescent="0.25">
      <c r="A2" t="s">
        <v>4</v>
      </c>
      <c r="B2" s="2">
        <v>7.6530612244897904</v>
      </c>
      <c r="C2" s="2">
        <v>38.799999999999997</v>
      </c>
      <c r="D2" s="3">
        <v>6.5116279069767398</v>
      </c>
      <c r="E2" s="3">
        <v>37.860082304526699</v>
      </c>
      <c r="F2" s="2">
        <v>5.0197405527354704</v>
      </c>
      <c r="G2" s="2">
        <v>37.853107344632697</v>
      </c>
      <c r="H2" s="3">
        <v>6.4683053040103404</v>
      </c>
      <c r="I2" s="3">
        <v>36.866359447004598</v>
      </c>
      <c r="J2" s="3">
        <v>7.7473958333333304</v>
      </c>
      <c r="K2" s="3">
        <v>5.7430432208407298</v>
      </c>
      <c r="L2" s="3">
        <v>4.8212133386902298</v>
      </c>
      <c r="M2" s="3">
        <v>5.1213735938425096</v>
      </c>
      <c r="N2" s="3">
        <v>3.9365079365079301</v>
      </c>
      <c r="O2" s="3">
        <v>4.3812907045589098</v>
      </c>
    </row>
    <row r="3" spans="1:15" x14ac:dyDescent="0.25">
      <c r="A3" t="s">
        <v>3</v>
      </c>
      <c r="B3" s="2">
        <v>7.7852348993288496</v>
      </c>
      <c r="C3" s="2">
        <v>39.344262295081897</v>
      </c>
      <c r="D3" s="3">
        <v>7.6318742985409598</v>
      </c>
      <c r="E3" s="3">
        <v>39.272727272727202</v>
      </c>
      <c r="F3" s="3">
        <v>6.87611144042679</v>
      </c>
      <c r="G3" s="3">
        <v>35.227272727272698</v>
      </c>
      <c r="H3" s="3">
        <v>6.6</v>
      </c>
      <c r="I3" s="3">
        <v>39.603960396039597</v>
      </c>
      <c r="J3" s="3">
        <v>8.6395873629916196</v>
      </c>
      <c r="K3" s="3">
        <v>6.4718162839248397</v>
      </c>
      <c r="L3" s="3">
        <v>5.4870775347912497</v>
      </c>
      <c r="M3" s="3">
        <v>6.7700566656725298</v>
      </c>
      <c r="N3" s="3">
        <v>4.5061728395061698</v>
      </c>
      <c r="O3" s="3">
        <v>4.5929018789144003</v>
      </c>
    </row>
    <row r="4" spans="1:15" x14ac:dyDescent="0.25">
      <c r="A4" t="s">
        <v>2</v>
      </c>
      <c r="B4" s="2">
        <v>6.70498084291187</v>
      </c>
      <c r="C4" s="2">
        <v>38.362068965517203</v>
      </c>
      <c r="D4" s="3">
        <v>6.4194798007747602</v>
      </c>
      <c r="E4" s="3">
        <v>42.201834862385297</v>
      </c>
      <c r="F4" s="2">
        <v>4.7230320699708397</v>
      </c>
      <c r="G4" s="2">
        <v>32.019704433497502</v>
      </c>
      <c r="H4" s="3">
        <v>7.1908602150537604</v>
      </c>
      <c r="I4" s="3">
        <v>35.227272727272698</v>
      </c>
      <c r="J4" s="3">
        <v>7.9530638852672704</v>
      </c>
      <c r="K4" s="3">
        <v>5.9160881376396004</v>
      </c>
      <c r="L4" s="3">
        <v>4.8076923076923004</v>
      </c>
      <c r="M4" s="3">
        <v>5.7651675218834804</v>
      </c>
      <c r="N4" s="3">
        <v>4.1301627033792201</v>
      </c>
      <c r="O4" s="3">
        <v>4.8294597041955898</v>
      </c>
    </row>
    <row r="5" spans="1:15" x14ac:dyDescent="0.25">
      <c r="A5" t="s">
        <v>1</v>
      </c>
      <c r="B5" s="2">
        <v>8.0761654629021606</v>
      </c>
      <c r="C5" s="2">
        <v>45.045045045045001</v>
      </c>
      <c r="D5" s="3">
        <v>7.1507150715071504</v>
      </c>
      <c r="E5" s="3">
        <v>39.849624060150298</v>
      </c>
      <c r="F5" s="2">
        <v>5.2407068860450901</v>
      </c>
      <c r="G5" s="2">
        <v>31.1475409836065</v>
      </c>
      <c r="H5" s="3">
        <v>8.2287308228730804</v>
      </c>
      <c r="I5" s="3">
        <v>41.056910569105597</v>
      </c>
      <c r="J5" s="3">
        <v>8.5917312661498695</v>
      </c>
      <c r="K5" s="3">
        <v>5.9422750424448196</v>
      </c>
      <c r="L5" s="3">
        <v>5.26735833998403</v>
      </c>
      <c r="M5" s="3">
        <v>5.8573853989813198</v>
      </c>
      <c r="N5" s="3">
        <v>3.2829940906106301</v>
      </c>
      <c r="O5" s="3">
        <v>3.3389926428975598</v>
      </c>
    </row>
    <row r="6" spans="1:15" x14ac:dyDescent="0.25">
      <c r="A6" t="s">
        <v>0</v>
      </c>
      <c r="B6" s="2">
        <v>8.0345285524568393</v>
      </c>
      <c r="C6" s="2">
        <v>40.4166666666666</v>
      </c>
      <c r="D6" s="3">
        <v>5.9966685174902796</v>
      </c>
      <c r="E6" s="3">
        <v>36.653386454183199</v>
      </c>
      <c r="F6" s="2">
        <v>6.5317919075144504</v>
      </c>
      <c r="G6" s="2">
        <v>40.928270042194001</v>
      </c>
      <c r="H6" s="3">
        <v>6.1876247504990003</v>
      </c>
      <c r="I6" s="3">
        <v>37.745098039215598</v>
      </c>
      <c r="J6" s="3">
        <v>7.5581395348837201</v>
      </c>
      <c r="K6" s="3">
        <v>6.0650454145912596</v>
      </c>
      <c r="L6" s="3">
        <v>5.1435406698564501</v>
      </c>
      <c r="M6" s="3">
        <v>6.2115440961031299</v>
      </c>
      <c r="N6" s="3">
        <v>4.7945205479451998</v>
      </c>
      <c r="O6" s="3">
        <v>4.8930559624963301</v>
      </c>
    </row>
    <row r="7" spans="1:15" x14ac:dyDescent="0.25">
      <c r="A7" t="s">
        <v>8</v>
      </c>
      <c r="B7" s="2">
        <f>AVERAGE(B$2:B$6)/100</f>
        <v>7.6507941964179024E-2</v>
      </c>
      <c r="C7" s="2">
        <f t="shared" ref="C7:O7" si="0">AVERAGE(C$2:C$6)/100</f>
        <v>0.40393608594462144</v>
      </c>
      <c r="D7" s="2">
        <f t="shared" si="0"/>
        <v>6.7420731190579772E-2</v>
      </c>
      <c r="E7" s="2">
        <f t="shared" si="0"/>
        <v>0.39167530990794541</v>
      </c>
      <c r="F7" s="2">
        <f t="shared" si="0"/>
        <v>5.678276571338528E-2</v>
      </c>
      <c r="G7" s="2">
        <f t="shared" si="0"/>
        <v>0.35435179106240677</v>
      </c>
      <c r="H7" s="2">
        <f t="shared" si="0"/>
        <v>6.9351042184872355E-2</v>
      </c>
      <c r="I7" s="2">
        <f t="shared" si="0"/>
        <v>0.38099920235727613</v>
      </c>
      <c r="J7" s="2">
        <f t="shared" si="0"/>
        <v>8.0979835765251626E-2</v>
      </c>
      <c r="K7" s="2">
        <f t="shared" si="0"/>
        <v>6.0276536198882499E-2</v>
      </c>
      <c r="L7" s="2">
        <f t="shared" si="0"/>
        <v>5.1053764382028514E-2</v>
      </c>
      <c r="M7" s="2">
        <f t="shared" si="0"/>
        <v>5.9451054552965933E-2</v>
      </c>
      <c r="N7" s="2">
        <f t="shared" si="0"/>
        <v>4.1300716235898295E-2</v>
      </c>
      <c r="O7" s="2">
        <f t="shared" si="0"/>
        <v>4.4071401786125577E-2</v>
      </c>
    </row>
    <row r="8" spans="1:15" x14ac:dyDescent="0.25">
      <c r="A8" t="s">
        <v>7</v>
      </c>
      <c r="B8" s="2">
        <f>MEDIAN(B$2:B$6)/100</f>
        <v>7.7852348993288495E-2</v>
      </c>
      <c r="C8" s="2">
        <f t="shared" ref="C8:O8" si="1">MEDIAN(C$2:C$6)/100</f>
        <v>0.393442622950819</v>
      </c>
      <c r="D8" s="2">
        <f t="shared" si="1"/>
        <v>6.5116279069767399E-2</v>
      </c>
      <c r="E8" s="2">
        <f t="shared" si="1"/>
        <v>0.39272727272727204</v>
      </c>
      <c r="F8" s="2">
        <f t="shared" si="1"/>
        <v>5.2407068860450899E-2</v>
      </c>
      <c r="G8" s="2">
        <f t="shared" si="1"/>
        <v>0.35227272727272696</v>
      </c>
      <c r="H8" s="2">
        <f t="shared" si="1"/>
        <v>6.6000000000000003E-2</v>
      </c>
      <c r="I8" s="2">
        <f t="shared" si="1"/>
        <v>0.37745098039215597</v>
      </c>
      <c r="J8" s="2">
        <f t="shared" si="1"/>
        <v>7.9530638852672697E-2</v>
      </c>
      <c r="K8" s="2">
        <f t="shared" si="1"/>
        <v>5.9422750424448195E-2</v>
      </c>
      <c r="L8" s="2">
        <f t="shared" si="1"/>
        <v>5.1435406698564501E-2</v>
      </c>
      <c r="M8" s="2">
        <f t="shared" si="1"/>
        <v>5.8573853989813199E-2</v>
      </c>
      <c r="N8" s="2">
        <f t="shared" si="1"/>
        <v>4.1301627033792199E-2</v>
      </c>
      <c r="O8" s="2">
        <f t="shared" si="1"/>
        <v>4.5929018789144002E-2</v>
      </c>
    </row>
    <row r="9" spans="1:15" x14ac:dyDescent="0.25">
      <c r="A9" t="s">
        <v>26</v>
      </c>
      <c r="B9" s="2">
        <v>5.1957831325301198</v>
      </c>
      <c r="C9" s="2">
        <v>40.522875816993398</v>
      </c>
      <c r="D9" s="3">
        <v>5.1567944250871003</v>
      </c>
      <c r="E9" s="3">
        <v>43.939393939393902</v>
      </c>
      <c r="F9" s="3">
        <v>5.4794520547945202</v>
      </c>
      <c r="G9" s="3">
        <v>38.8888888888888</v>
      </c>
      <c r="H9" s="3">
        <v>5.7283142389525299</v>
      </c>
      <c r="I9" s="3">
        <v>39.2156862745098</v>
      </c>
      <c r="J9" s="3">
        <v>6.2460961898813201</v>
      </c>
      <c r="K9" s="3">
        <v>5.11029411764705</v>
      </c>
      <c r="L9" s="3">
        <v>4.2328042328042299</v>
      </c>
      <c r="M9" s="3">
        <v>0.625</v>
      </c>
      <c r="N9" s="3">
        <v>4.2628774422735303</v>
      </c>
      <c r="O9" s="3">
        <v>3.3823529411764701</v>
      </c>
    </row>
    <row r="10" spans="1:15" x14ac:dyDescent="0.25">
      <c r="A10" t="s">
        <v>27</v>
      </c>
      <c r="B10" s="2">
        <v>4.75471698113207</v>
      </c>
      <c r="C10" s="2">
        <v>34.640522875816899</v>
      </c>
      <c r="D10" s="3">
        <v>4.7619047619047601</v>
      </c>
      <c r="E10" s="3">
        <v>41.0071942446043</v>
      </c>
      <c r="F10" s="2">
        <v>6.9767441860465098</v>
      </c>
      <c r="G10" s="2">
        <v>40.983606557377001</v>
      </c>
      <c r="H10" s="3">
        <v>6.3934426229508103</v>
      </c>
      <c r="I10" s="3">
        <v>41.935483870967701</v>
      </c>
      <c r="J10" s="3">
        <v>6.4576802507836897</v>
      </c>
      <c r="K10" s="3">
        <v>4.9655672345052499</v>
      </c>
      <c r="L10" s="3">
        <v>5.2631578947368398</v>
      </c>
      <c r="M10" s="3">
        <v>0.68865530989488899</v>
      </c>
      <c r="N10" s="3">
        <v>3.9041703637976899</v>
      </c>
      <c r="O10" s="3">
        <v>2.6458861906487798</v>
      </c>
    </row>
    <row r="11" spans="1:15" x14ac:dyDescent="0.25">
      <c r="A11" t="s">
        <v>28</v>
      </c>
      <c r="B11" s="2">
        <v>5.4599850411368704</v>
      </c>
      <c r="C11" s="2">
        <v>37.735849056603698</v>
      </c>
      <c r="D11" s="3">
        <v>7.2115384615384599</v>
      </c>
      <c r="E11" s="3">
        <v>43.502824858757002</v>
      </c>
      <c r="F11" s="2">
        <v>7.11718188353702</v>
      </c>
      <c r="G11" s="2">
        <v>40.740740740740698</v>
      </c>
      <c r="H11" s="3">
        <v>4.9089469517022897</v>
      </c>
      <c r="I11" s="3">
        <v>33.561643835616401</v>
      </c>
      <c r="J11" s="3">
        <v>6.6002490660024904</v>
      </c>
      <c r="K11" s="3">
        <v>5.2555273649873104</v>
      </c>
      <c r="L11" s="3">
        <v>4.2780748663101598</v>
      </c>
      <c r="M11" s="3">
        <v>0.94237042406669003</v>
      </c>
      <c r="N11" s="3">
        <v>5.3238686779059403</v>
      </c>
      <c r="O11" s="3">
        <v>4.1681768756795901</v>
      </c>
    </row>
    <row r="12" spans="1:15" x14ac:dyDescent="0.25">
      <c r="A12" t="s">
        <v>29</v>
      </c>
      <c r="B12" s="2">
        <v>5.6646525679758302</v>
      </c>
      <c r="C12" s="2">
        <v>39.490445859872601</v>
      </c>
      <c r="D12" s="3">
        <v>4.8226950354609901</v>
      </c>
      <c r="E12" s="3">
        <v>37.748344370860899</v>
      </c>
      <c r="F12" s="2">
        <v>5.9498207885304604</v>
      </c>
      <c r="G12" s="2">
        <v>39.4444444444444</v>
      </c>
      <c r="H12" s="3">
        <v>6.9049553208773302</v>
      </c>
      <c r="I12" s="3">
        <v>40.112994350282399</v>
      </c>
      <c r="J12" s="3">
        <v>5.9156702328508404</v>
      </c>
      <c r="K12" s="3">
        <v>4.68628969790859</v>
      </c>
      <c r="L12" s="3">
        <v>5.7894736842105203</v>
      </c>
      <c r="M12" s="3">
        <v>0.96824167312161102</v>
      </c>
      <c r="N12" s="3">
        <v>3.9451114922813</v>
      </c>
      <c r="O12" s="3">
        <v>3.3694810224632001</v>
      </c>
    </row>
    <row r="13" spans="1:15" x14ac:dyDescent="0.25">
      <c r="A13" t="s">
        <v>30</v>
      </c>
      <c r="B13" s="2">
        <v>6.19803476946334</v>
      </c>
      <c r="C13" s="2">
        <v>39.354838709677402</v>
      </c>
      <c r="D13" s="3">
        <v>6.41562064156206</v>
      </c>
      <c r="E13" s="3">
        <v>42.682926829268197</v>
      </c>
      <c r="F13" s="2">
        <v>7.0063694267515899</v>
      </c>
      <c r="G13" s="2">
        <v>45</v>
      </c>
      <c r="H13" s="3">
        <v>6.2972292191435697</v>
      </c>
      <c r="I13" s="3">
        <v>35.5029585798816</v>
      </c>
      <c r="J13" s="3">
        <v>6.5285624607658503</v>
      </c>
      <c r="K13" s="3">
        <v>4.9235359940320702</v>
      </c>
      <c r="L13" s="3">
        <v>3.2258064516128999</v>
      </c>
      <c r="M13" s="3">
        <v>0.55949272659455396</v>
      </c>
      <c r="N13" s="3">
        <v>4.36681222707423</v>
      </c>
      <c r="O13" s="3">
        <v>3.2450578142484101</v>
      </c>
    </row>
    <row r="14" spans="1:15" x14ac:dyDescent="0.25">
      <c r="A14" t="s">
        <v>32</v>
      </c>
      <c r="B14" s="2">
        <f>AVERAGE(B$9:B$13)/100</f>
        <v>5.4546344984476462E-2</v>
      </c>
      <c r="C14" s="2">
        <f t="shared" ref="C14:O14" si="2">AVERAGE(C$9:C$13)/100</f>
        <v>0.38348906463792803</v>
      </c>
      <c r="D14" s="2">
        <f t="shared" si="2"/>
        <v>5.673710665110674E-2</v>
      </c>
      <c r="E14" s="2">
        <f t="shared" si="2"/>
        <v>0.41776136848576856</v>
      </c>
      <c r="F14" s="2">
        <f t="shared" si="2"/>
        <v>6.5059136679320201E-2</v>
      </c>
      <c r="G14" s="2">
        <f t="shared" si="2"/>
        <v>0.41011536126290182</v>
      </c>
      <c r="H14" s="2">
        <f t="shared" si="2"/>
        <v>6.0465776707253067E-2</v>
      </c>
      <c r="I14" s="2">
        <f t="shared" si="2"/>
        <v>0.38065753382251577</v>
      </c>
      <c r="J14" s="2">
        <f t="shared" si="2"/>
        <v>6.3496516400568387E-2</v>
      </c>
      <c r="K14" s="2">
        <f t="shared" si="2"/>
        <v>4.9882428818160546E-2</v>
      </c>
      <c r="L14" s="2">
        <f t="shared" si="2"/>
        <v>4.5578634259349299E-2</v>
      </c>
      <c r="M14" s="2">
        <f t="shared" si="2"/>
        <v>7.5675202673554888E-3</v>
      </c>
      <c r="N14" s="2">
        <f t="shared" si="2"/>
        <v>4.3605680406665383E-2</v>
      </c>
      <c r="O14" s="2">
        <f t="shared" si="2"/>
        <v>3.3621909688432899E-2</v>
      </c>
    </row>
    <row r="15" spans="1:15" x14ac:dyDescent="0.25">
      <c r="A15" t="s">
        <v>33</v>
      </c>
      <c r="B15" s="2">
        <f>MEDIAN(B$9:B$13)/100</f>
        <v>5.4599850411368701E-2</v>
      </c>
      <c r="C15" s="2">
        <f t="shared" ref="C15:O15" si="3">MEDIAN(C$9:C$13)/100</f>
        <v>0.39354838709677403</v>
      </c>
      <c r="D15" s="2">
        <f t="shared" si="3"/>
        <v>5.1567944250871002E-2</v>
      </c>
      <c r="E15" s="2">
        <f t="shared" si="3"/>
        <v>0.42682926829268197</v>
      </c>
      <c r="F15" s="2">
        <f t="shared" si="3"/>
        <v>6.9767441860465101E-2</v>
      </c>
      <c r="G15" s="2">
        <f t="shared" si="3"/>
        <v>0.407407407407407</v>
      </c>
      <c r="H15" s="2">
        <f t="shared" si="3"/>
        <v>6.29722921914357E-2</v>
      </c>
      <c r="I15" s="2">
        <f t="shared" si="3"/>
        <v>0.39215686274509798</v>
      </c>
      <c r="J15" s="2">
        <f t="shared" si="3"/>
        <v>6.45768025078369E-2</v>
      </c>
      <c r="K15" s="2">
        <f t="shared" si="3"/>
        <v>4.9655672345052498E-2</v>
      </c>
      <c r="L15" s="2">
        <f t="shared" si="3"/>
        <v>4.2780748663101595E-2</v>
      </c>
      <c r="M15" s="2">
        <f t="shared" si="3"/>
        <v>6.88655309894889E-3</v>
      </c>
      <c r="N15" s="2">
        <f t="shared" si="3"/>
        <v>4.2628774422735299E-2</v>
      </c>
      <c r="O15" s="2">
        <f t="shared" si="3"/>
        <v>3.3694810224631999E-2</v>
      </c>
    </row>
    <row r="16" spans="1:15" x14ac:dyDescent="0.25">
      <c r="A16" t="s">
        <v>21</v>
      </c>
      <c r="B16" s="2">
        <v>3.26975476839237</v>
      </c>
      <c r="C16" s="2">
        <v>36.25</v>
      </c>
      <c r="D16" s="3">
        <v>1.87793427230046</v>
      </c>
      <c r="E16" s="3">
        <v>29.729729729729701</v>
      </c>
      <c r="F16" s="2">
        <v>3.2941176470588198</v>
      </c>
      <c r="G16" s="2">
        <v>39.743589743589702</v>
      </c>
      <c r="H16" s="3">
        <v>3.59281437125748</v>
      </c>
      <c r="I16" s="3">
        <v>37.362637362637301</v>
      </c>
      <c r="J16" s="3">
        <v>5.9880239520957996</v>
      </c>
      <c r="K16" s="3">
        <v>11.368421052631501</v>
      </c>
      <c r="L16" s="3">
        <v>4.2119565217391299</v>
      </c>
      <c r="M16" s="3">
        <v>9.7894736842105203</v>
      </c>
      <c r="N16" s="3">
        <v>5.0520059435364004</v>
      </c>
      <c r="O16" s="3">
        <v>6.7368421052631504</v>
      </c>
    </row>
    <row r="17" spans="1:15" x14ac:dyDescent="0.25">
      <c r="A17" t="s">
        <v>22</v>
      </c>
      <c r="B17" s="2">
        <v>2.0942408376963302</v>
      </c>
      <c r="C17" s="2">
        <v>29.1666666666666</v>
      </c>
      <c r="D17" s="3">
        <v>2.25988700564971</v>
      </c>
      <c r="E17" s="3">
        <v>41.176470588235198</v>
      </c>
      <c r="F17" s="2">
        <v>2.36486486486486</v>
      </c>
      <c r="G17" s="2">
        <v>28.048780487804802</v>
      </c>
      <c r="H17" s="3">
        <v>4.03587443946188</v>
      </c>
      <c r="I17" s="3">
        <v>39.175257731958702</v>
      </c>
      <c r="J17" s="3">
        <v>5.3614457831325302</v>
      </c>
      <c r="K17" s="3">
        <v>10.0697906281156</v>
      </c>
      <c r="L17" s="3">
        <v>3.73387644263408</v>
      </c>
      <c r="M17" s="3">
        <v>9.0727816550348894</v>
      </c>
      <c r="N17" s="3">
        <v>3.1914893617021201</v>
      </c>
      <c r="O17" s="3">
        <v>3.5892323030907201</v>
      </c>
    </row>
    <row r="18" spans="1:15" x14ac:dyDescent="0.25">
      <c r="A18" t="s">
        <v>23</v>
      </c>
      <c r="B18" s="2">
        <v>2.7097902097901998</v>
      </c>
      <c r="C18" s="2">
        <v>33.75</v>
      </c>
      <c r="D18" s="3">
        <v>3.1393568147013702</v>
      </c>
      <c r="E18" s="3">
        <v>34.831460674157299</v>
      </c>
      <c r="F18" s="2">
        <v>3.14569536423841</v>
      </c>
      <c r="G18" s="2">
        <v>35.869565217391298</v>
      </c>
      <c r="H18" s="3">
        <v>3.8599640933572701</v>
      </c>
      <c r="I18" s="3">
        <v>36.734693877551003</v>
      </c>
      <c r="J18" s="3">
        <v>4.8250904704463196</v>
      </c>
      <c r="K18" s="3">
        <v>8.9178356713426794</v>
      </c>
      <c r="L18" s="3">
        <v>3.27868852459016</v>
      </c>
      <c r="M18" s="3">
        <v>7.41482965931863</v>
      </c>
      <c r="N18" s="3">
        <v>3.0303030303030298</v>
      </c>
      <c r="O18" s="3">
        <v>3.7074148296593101</v>
      </c>
    </row>
    <row r="19" spans="1:15" x14ac:dyDescent="0.25">
      <c r="A19" t="s">
        <v>24</v>
      </c>
      <c r="B19" s="2">
        <v>2.3744292237442899</v>
      </c>
      <c r="C19" s="2">
        <v>31.081081081080999</v>
      </c>
      <c r="D19" s="3">
        <v>3.2208588957055202</v>
      </c>
      <c r="E19" s="3">
        <v>34.020618556701002</v>
      </c>
      <c r="F19" s="2">
        <v>4.3252595155709299</v>
      </c>
      <c r="G19" s="2">
        <v>35.344827586206897</v>
      </c>
      <c r="H19" s="3">
        <v>3.1559963931469701</v>
      </c>
      <c r="I19" s="3">
        <v>35.632183908045903</v>
      </c>
      <c r="J19" s="3">
        <v>4.1843541540327402</v>
      </c>
      <c r="K19" s="3">
        <v>8.9965397923875408</v>
      </c>
      <c r="L19" s="3">
        <v>2.8159340659340599</v>
      </c>
      <c r="M19" s="3">
        <v>7.7277970011533998</v>
      </c>
      <c r="N19" s="3">
        <v>2.6760563380281601</v>
      </c>
      <c r="O19" s="3">
        <v>3.5755478662053002</v>
      </c>
    </row>
    <row r="20" spans="1:15" x14ac:dyDescent="0.25">
      <c r="A20" t="s">
        <v>25</v>
      </c>
      <c r="B20" s="2">
        <v>3.4759358288770001</v>
      </c>
      <c r="C20" s="2">
        <v>39.080459770114899</v>
      </c>
      <c r="D20" s="3">
        <v>3.6323202372127499</v>
      </c>
      <c r="E20" s="3">
        <v>38.613861386138602</v>
      </c>
      <c r="F20" s="2">
        <v>3.45423143350604</v>
      </c>
      <c r="G20" s="2">
        <v>38.636363636363598</v>
      </c>
      <c r="H20" s="3">
        <v>2.77056277056277</v>
      </c>
      <c r="I20" s="3">
        <v>38.461538461538403</v>
      </c>
      <c r="J20" s="3">
        <v>4.3636363636363598</v>
      </c>
      <c r="K20" s="3">
        <v>7.1839080459770104</v>
      </c>
      <c r="L20" s="3">
        <v>2.6822558459422199</v>
      </c>
      <c r="M20" s="3">
        <v>6.1302681992337096</v>
      </c>
      <c r="N20" s="3">
        <v>3.3175355450236901</v>
      </c>
      <c r="O20" s="3">
        <v>3.0651340996168499</v>
      </c>
    </row>
    <row r="21" spans="1:15" x14ac:dyDescent="0.25">
      <c r="A21" t="s">
        <v>34</v>
      </c>
      <c r="B21" s="2">
        <f>AVERAGE(B$16:B$20)/100</f>
        <v>2.784830173700038E-2</v>
      </c>
      <c r="C21" s="2">
        <f t="shared" ref="C21:O21" si="4">AVERAGE(C$16:C$20)/100</f>
        <v>0.33865641503572497</v>
      </c>
      <c r="D21" s="2">
        <f t="shared" si="4"/>
        <v>2.8260714451139618E-2</v>
      </c>
      <c r="E21" s="2">
        <f t="shared" si="4"/>
        <v>0.35674428186992357</v>
      </c>
      <c r="F21" s="2">
        <f t="shared" si="4"/>
        <v>3.3168337650478122E-2</v>
      </c>
      <c r="G21" s="2">
        <f t="shared" si="4"/>
        <v>0.35528625334271263</v>
      </c>
      <c r="H21" s="2">
        <f t="shared" si="4"/>
        <v>3.4830424135572739E-2</v>
      </c>
      <c r="I21" s="2">
        <f t="shared" si="4"/>
        <v>0.37473262268346264</v>
      </c>
      <c r="J21" s="2">
        <f t="shared" si="4"/>
        <v>4.9445101446687491E-2</v>
      </c>
      <c r="K21" s="2">
        <f t="shared" si="4"/>
        <v>9.3072990380908674E-2</v>
      </c>
      <c r="L21" s="2">
        <f t="shared" si="4"/>
        <v>3.3445422801679302E-2</v>
      </c>
      <c r="M21" s="2">
        <f t="shared" si="4"/>
        <v>8.0270300397902297E-2</v>
      </c>
      <c r="N21" s="2">
        <f t="shared" si="4"/>
        <v>3.4534780437186802E-2</v>
      </c>
      <c r="O21" s="2">
        <f t="shared" si="4"/>
        <v>4.1348342407670657E-2</v>
      </c>
    </row>
    <row r="22" spans="1:15" x14ac:dyDescent="0.25">
      <c r="A22" t="s">
        <v>35</v>
      </c>
      <c r="B22" s="2">
        <f>MEDIAN(B$16:B$20)/100</f>
        <v>2.7097902097901999E-2</v>
      </c>
      <c r="C22" s="2">
        <f t="shared" ref="C22:O22" si="5">MEDIAN(C$16:C$20)/100</f>
        <v>0.33750000000000002</v>
      </c>
      <c r="D22" s="2">
        <f t="shared" si="5"/>
        <v>3.1393568147013703E-2</v>
      </c>
      <c r="E22" s="2">
        <f t="shared" si="5"/>
        <v>0.348314606741573</v>
      </c>
      <c r="F22" s="2">
        <f t="shared" si="5"/>
        <v>3.2941176470588196E-2</v>
      </c>
      <c r="G22" s="2">
        <f t="shared" si="5"/>
        <v>0.35869565217391297</v>
      </c>
      <c r="H22" s="2">
        <f t="shared" si="5"/>
        <v>3.59281437125748E-2</v>
      </c>
      <c r="I22" s="2">
        <f t="shared" si="5"/>
        <v>0.37362637362637302</v>
      </c>
      <c r="J22" s="2">
        <f t="shared" si="5"/>
        <v>4.8250904704463193E-2</v>
      </c>
      <c r="K22" s="2">
        <f t="shared" si="5"/>
        <v>8.9965397923875409E-2</v>
      </c>
      <c r="L22" s="2">
        <f t="shared" si="5"/>
        <v>3.2786885245901599E-2</v>
      </c>
      <c r="M22" s="2">
        <f t="shared" si="5"/>
        <v>7.7277970011533997E-2</v>
      </c>
      <c r="N22" s="2">
        <f t="shared" si="5"/>
        <v>3.1914893617021198E-2</v>
      </c>
      <c r="O22" s="2">
        <f t="shared" si="5"/>
        <v>3.5892323030907197E-2</v>
      </c>
    </row>
    <row r="23" spans="1:15" x14ac:dyDescent="0.25">
      <c r="B23" s="2">
        <f>AVERAGE(B$7,B$14,B$21)</f>
        <v>5.2967529561885281E-2</v>
      </c>
      <c r="C23" s="2">
        <f t="shared" ref="C23:O23" si="6">AVERAGE(C$7,C$14,C$21)</f>
        <v>0.3753605218727582</v>
      </c>
      <c r="D23" s="2">
        <f t="shared" si="6"/>
        <v>5.080618409760871E-2</v>
      </c>
      <c r="E23" s="2">
        <f t="shared" si="6"/>
        <v>0.38872698675454581</v>
      </c>
      <c r="F23" s="2">
        <f t="shared" si="6"/>
        <v>5.1670080014394527E-2</v>
      </c>
      <c r="G23" s="2">
        <f t="shared" si="6"/>
        <v>0.37325113522267372</v>
      </c>
      <c r="H23" s="2">
        <f t="shared" si="6"/>
        <v>5.4882414342566056E-2</v>
      </c>
      <c r="I23" s="2">
        <f t="shared" si="6"/>
        <v>0.37879645295441816</v>
      </c>
      <c r="J23" s="2">
        <f t="shared" si="6"/>
        <v>6.4640484537502499E-2</v>
      </c>
      <c r="K23" s="2">
        <f t="shared" si="6"/>
        <v>6.7743985132650578E-2</v>
      </c>
      <c r="L23" s="2">
        <f t="shared" si="6"/>
        <v>4.3359273814352374E-2</v>
      </c>
      <c r="M23" s="2">
        <f t="shared" si="6"/>
        <v>4.9096291739407903E-2</v>
      </c>
      <c r="N23" s="2">
        <f t="shared" si="6"/>
        <v>3.981372569325016E-2</v>
      </c>
      <c r="O23" s="2">
        <f t="shared" si="6"/>
        <v>3.9680551294076376E-2</v>
      </c>
    </row>
    <row r="24" spans="1:15" x14ac:dyDescent="0.25">
      <c r="B24" s="2"/>
      <c r="C24" s="2"/>
      <c r="D24" s="4"/>
      <c r="E24" s="4"/>
      <c r="F24" s="1"/>
      <c r="G24" s="1"/>
      <c r="H24" s="5"/>
      <c r="I24" s="5"/>
      <c r="J24" s="5"/>
      <c r="K24" s="5"/>
      <c r="L24" s="5"/>
      <c r="M24" s="5"/>
      <c r="N24" s="5"/>
      <c r="O24" s="5"/>
    </row>
    <row r="25" spans="1:15" x14ac:dyDescent="0.25">
      <c r="C25" s="2"/>
      <c r="D25" s="4"/>
      <c r="E25" s="4"/>
      <c r="F25" s="1"/>
      <c r="G25" s="1"/>
      <c r="H25" s="5"/>
      <c r="I25" s="5"/>
      <c r="J25" s="5"/>
      <c r="K25" s="5"/>
      <c r="L25" s="5"/>
      <c r="M25" s="5"/>
      <c r="N25" s="5"/>
      <c r="O25" s="5"/>
    </row>
    <row r="26" spans="1:15" x14ac:dyDescent="0.25">
      <c r="C26" s="2"/>
      <c r="D26" s="4"/>
      <c r="E26" s="4"/>
      <c r="F26" s="1"/>
      <c r="G26" s="1"/>
      <c r="H26" s="5"/>
      <c r="I26" s="5"/>
      <c r="J26" s="5"/>
      <c r="K26" s="5"/>
      <c r="L26" s="5"/>
      <c r="M26" s="5"/>
      <c r="N26" s="5"/>
      <c r="O26" s="5"/>
    </row>
    <row r="27" spans="1:15" x14ac:dyDescent="0.25">
      <c r="C27" s="2"/>
      <c r="D27" s="4"/>
      <c r="E27" s="4"/>
      <c r="F27" s="1"/>
      <c r="G27" s="1"/>
      <c r="H27" s="5"/>
      <c r="I27" s="5"/>
      <c r="J27" s="5"/>
      <c r="K27" s="5"/>
      <c r="L27" s="5"/>
      <c r="M27" s="5"/>
      <c r="N27" s="5"/>
      <c r="O27" s="5"/>
    </row>
    <row r="28" spans="1:15" x14ac:dyDescent="0.25">
      <c r="C28" s="2"/>
      <c r="D28" s="4"/>
      <c r="E28" s="4"/>
      <c r="F28" s="1"/>
      <c r="G28" s="1"/>
      <c r="H28" s="5"/>
      <c r="I28" s="5"/>
      <c r="J28" s="5"/>
      <c r="K28" s="5"/>
      <c r="L28" s="5"/>
      <c r="M28" s="5"/>
      <c r="N28" s="5"/>
      <c r="O28" s="5"/>
    </row>
    <row r="29" spans="1:15" x14ac:dyDescent="0.25">
      <c r="C29" s="2"/>
      <c r="D29" s="4"/>
      <c r="E29" s="4"/>
      <c r="F29" s="1"/>
      <c r="G29" s="1"/>
      <c r="H29" s="5"/>
      <c r="I29" s="5"/>
      <c r="J29" s="5"/>
      <c r="K29" s="5"/>
      <c r="L29" s="5"/>
      <c r="M29" s="5"/>
      <c r="N29" s="5"/>
      <c r="O29" s="5"/>
    </row>
    <row r="30" spans="1:15" x14ac:dyDescent="0.25">
      <c r="C30" s="2"/>
      <c r="D30" s="4"/>
      <c r="E30" s="4"/>
      <c r="F30" s="1"/>
      <c r="G30" s="1"/>
      <c r="H30" s="5"/>
      <c r="I30" s="5"/>
      <c r="J30" s="5"/>
      <c r="K30" s="5"/>
      <c r="L30" s="5"/>
      <c r="M30" s="5"/>
      <c r="N30" s="5"/>
      <c r="O30" s="5"/>
    </row>
    <row r="31" spans="1:15" x14ac:dyDescent="0.25">
      <c r="C31" s="2"/>
      <c r="D31" s="4"/>
      <c r="E31" s="4"/>
      <c r="F31" s="1"/>
      <c r="G31" s="1"/>
      <c r="H31" s="5"/>
      <c r="I31" s="5"/>
      <c r="J31" s="5"/>
      <c r="K31" s="5"/>
      <c r="L31" s="5"/>
      <c r="M31" s="5"/>
      <c r="N31" s="5"/>
      <c r="O31" s="5"/>
    </row>
    <row r="32" spans="1:15" x14ac:dyDescent="0.25">
      <c r="C32" s="2"/>
      <c r="D32" s="4"/>
      <c r="E32" s="4"/>
      <c r="F32" s="1"/>
      <c r="G32" s="1"/>
      <c r="H32" s="5"/>
      <c r="I32" s="5"/>
      <c r="J32" s="5"/>
      <c r="K32" s="5"/>
      <c r="L32" s="5"/>
      <c r="M32" s="5"/>
      <c r="N32" s="5"/>
      <c r="O32" s="5"/>
    </row>
    <row r="33" spans="3:15" x14ac:dyDescent="0.25">
      <c r="C33" s="2"/>
      <c r="D33" s="4"/>
      <c r="E33" s="4"/>
      <c r="F33" s="1"/>
      <c r="G33" s="1"/>
      <c r="H33" s="5"/>
      <c r="I33" s="5"/>
      <c r="J33" s="5"/>
      <c r="K33" s="5"/>
      <c r="L33" s="5"/>
      <c r="M33" s="5"/>
      <c r="N33" s="5"/>
      <c r="O33" s="5"/>
    </row>
    <row r="34" spans="3:15" x14ac:dyDescent="0.25">
      <c r="C34" s="2"/>
      <c r="D34" s="4"/>
      <c r="E34" s="4"/>
      <c r="F34" s="1"/>
      <c r="G34" s="1"/>
      <c r="H34" s="5"/>
      <c r="I34" s="5"/>
      <c r="J34" s="5"/>
      <c r="K34" s="5"/>
      <c r="L34" s="5"/>
      <c r="M34" s="5"/>
      <c r="N34" s="5"/>
      <c r="O34" s="5"/>
    </row>
    <row r="35" spans="3:15" x14ac:dyDescent="0.25">
      <c r="C35" s="2"/>
      <c r="D35" s="4"/>
      <c r="E35" s="4"/>
      <c r="F35" s="1"/>
      <c r="G35" s="1"/>
      <c r="H35" s="5"/>
      <c r="I35" s="5"/>
      <c r="J35" s="5"/>
      <c r="K35" s="5"/>
      <c r="L35" s="5"/>
      <c r="M35" s="5"/>
      <c r="N35" s="5"/>
      <c r="O35" s="5"/>
    </row>
    <row r="36" spans="3:15" x14ac:dyDescent="0.25">
      <c r="C36" s="2"/>
      <c r="D36" s="4"/>
      <c r="E36" s="4"/>
      <c r="F36" s="1"/>
      <c r="G36" s="1"/>
      <c r="H36" s="5"/>
      <c r="I36" s="5"/>
      <c r="J36" s="5"/>
      <c r="K36" s="5"/>
      <c r="L36" s="5"/>
      <c r="M36" s="5"/>
      <c r="N36" s="5"/>
      <c r="O36" s="5"/>
    </row>
    <row r="37" spans="3:15" x14ac:dyDescent="0.25">
      <c r="C37" s="2"/>
      <c r="D37" s="4"/>
      <c r="E37" s="4"/>
      <c r="F37" s="1"/>
      <c r="G37" s="1"/>
      <c r="H37" s="5"/>
      <c r="I37" s="5"/>
      <c r="J37" s="5"/>
      <c r="K37" s="5"/>
      <c r="L37" s="5"/>
      <c r="M37" s="5"/>
      <c r="N37" s="5"/>
      <c r="O37" s="5"/>
    </row>
    <row r="38" spans="3:15" x14ac:dyDescent="0.25">
      <c r="C38" s="2"/>
      <c r="D38" s="4"/>
      <c r="E38" s="4"/>
      <c r="F38" s="1"/>
      <c r="G38" s="1"/>
      <c r="H38" s="5"/>
      <c r="I38" s="5"/>
      <c r="J38" s="5"/>
      <c r="K38" s="5"/>
      <c r="L38" s="5"/>
      <c r="M38" s="5"/>
      <c r="N38" s="5"/>
      <c r="O38" s="5"/>
    </row>
    <row r="39" spans="3:15" x14ac:dyDescent="0.25">
      <c r="C39" s="2"/>
      <c r="D39" s="4"/>
      <c r="E39" s="4"/>
      <c r="F39" s="1"/>
      <c r="G39" s="1"/>
      <c r="H39" s="5"/>
      <c r="I39" s="5"/>
      <c r="J39" s="5"/>
      <c r="K39" s="5"/>
      <c r="L39" s="5"/>
      <c r="M39" s="5"/>
      <c r="N39" s="5"/>
      <c r="O39" s="5"/>
    </row>
    <row r="40" spans="3:15" x14ac:dyDescent="0.25">
      <c r="C40" s="2"/>
      <c r="D40" s="4"/>
      <c r="E40" s="4"/>
      <c r="F40" s="1"/>
      <c r="G40" s="1"/>
      <c r="H40" s="5"/>
      <c r="I40" s="5"/>
      <c r="J40" s="5"/>
      <c r="K40" s="5"/>
      <c r="L40" s="5"/>
      <c r="M40" s="5"/>
      <c r="N40" s="5"/>
      <c r="O40" s="5"/>
    </row>
    <row r="41" spans="3:15" x14ac:dyDescent="0.25">
      <c r="C41" s="2"/>
      <c r="D41" s="4"/>
      <c r="E41" s="4"/>
      <c r="F41" s="1"/>
      <c r="G41" s="1"/>
      <c r="H41" s="5"/>
      <c r="I41" s="5"/>
      <c r="J41" s="5"/>
      <c r="K41" s="5"/>
      <c r="L41" s="5"/>
      <c r="M41" s="5"/>
      <c r="N41" s="5"/>
      <c r="O41" s="5"/>
    </row>
    <row r="42" spans="3:15" x14ac:dyDescent="0.25">
      <c r="D42" s="4"/>
      <c r="E42" s="4"/>
      <c r="F42" s="1"/>
      <c r="G42" s="1"/>
      <c r="H42" s="5"/>
      <c r="I42" s="5"/>
      <c r="J42" s="5"/>
      <c r="K42" s="5"/>
      <c r="L42" s="5"/>
      <c r="M42" s="5"/>
      <c r="N42" s="5"/>
      <c r="O42" s="5"/>
    </row>
    <row r="43" spans="3:15" x14ac:dyDescent="0.25">
      <c r="D43" s="4"/>
      <c r="E43" s="4"/>
      <c r="F43" s="1"/>
      <c r="G43" s="1"/>
      <c r="H43" s="5"/>
      <c r="I43" s="5"/>
      <c r="J43" s="5"/>
      <c r="K43" s="5"/>
      <c r="L43" s="5"/>
      <c r="M43" s="5"/>
      <c r="N43" s="5"/>
      <c r="O43" s="5"/>
    </row>
    <row r="44" spans="3:15" x14ac:dyDescent="0.25">
      <c r="D44" s="4"/>
      <c r="E44" s="4"/>
      <c r="F44" s="1"/>
      <c r="G44" s="1"/>
      <c r="H44" s="5"/>
      <c r="I44" s="5"/>
      <c r="J44" s="5"/>
      <c r="K44" s="5"/>
      <c r="L44" s="5"/>
      <c r="M44" s="5"/>
      <c r="N44" s="5"/>
      <c r="O44" s="5"/>
    </row>
    <row r="45" spans="3:15" x14ac:dyDescent="0.25">
      <c r="D45" s="4"/>
      <c r="E45" s="4"/>
      <c r="F45" s="1"/>
      <c r="G45" s="1"/>
      <c r="H45" s="5"/>
      <c r="I45" s="5"/>
      <c r="J45" s="5"/>
      <c r="K45" s="5"/>
      <c r="L45" s="5"/>
      <c r="M45" s="5"/>
      <c r="N45" s="5"/>
      <c r="O45" s="5"/>
    </row>
    <row r="46" spans="3:15" x14ac:dyDescent="0.25">
      <c r="D46" s="4"/>
      <c r="E46" s="4"/>
      <c r="F46" s="1"/>
      <c r="G46" s="1"/>
      <c r="H46" s="5"/>
      <c r="I46" s="5"/>
      <c r="J46" s="5"/>
      <c r="K46" s="5"/>
      <c r="L46" s="5"/>
      <c r="M46" s="5"/>
      <c r="N46" s="5"/>
      <c r="O46" s="5"/>
    </row>
    <row r="47" spans="3:15" x14ac:dyDescent="0.25">
      <c r="D47" s="4"/>
      <c r="E47" s="4"/>
      <c r="F47" s="1"/>
      <c r="G47" s="1"/>
      <c r="H47" s="5"/>
      <c r="I47" s="5"/>
      <c r="J47" s="5"/>
      <c r="K47" s="5"/>
      <c r="L47" s="5"/>
      <c r="M47" s="5"/>
      <c r="N47" s="5"/>
      <c r="O47" s="5"/>
    </row>
    <row r="48" spans="3:15" x14ac:dyDescent="0.25">
      <c r="D48" s="4"/>
      <c r="E48" s="4"/>
      <c r="F48" s="1"/>
      <c r="G48" s="1"/>
      <c r="H48" s="5"/>
      <c r="I48" s="5"/>
      <c r="J48" s="5"/>
      <c r="K48" s="5"/>
      <c r="L48" s="5"/>
      <c r="M48" s="5"/>
      <c r="N48" s="5"/>
      <c r="O48" s="5"/>
    </row>
    <row r="49" spans="4:15" x14ac:dyDescent="0.25">
      <c r="D49" s="4"/>
      <c r="E49" s="4"/>
      <c r="F49" s="1"/>
      <c r="G49" s="1"/>
      <c r="H49" s="5"/>
      <c r="I49" s="5"/>
      <c r="J49" s="5"/>
      <c r="K49" s="5"/>
      <c r="L49" s="5"/>
      <c r="M49" s="5"/>
      <c r="N49" s="5"/>
      <c r="O49" s="5"/>
    </row>
    <row r="50" spans="4:15" x14ac:dyDescent="0.25">
      <c r="D50" s="4"/>
      <c r="E50" s="4"/>
      <c r="F50" s="1"/>
      <c r="G50" s="1"/>
      <c r="H50" s="5"/>
      <c r="I50" s="5"/>
      <c r="J50" s="5"/>
      <c r="K50" s="5"/>
      <c r="L50" s="5"/>
      <c r="M50" s="5"/>
      <c r="N50" s="5"/>
      <c r="O50" s="5"/>
    </row>
    <row r="51" spans="4:15" x14ac:dyDescent="0.25">
      <c r="D51" s="4"/>
      <c r="E51" s="4"/>
      <c r="H51" s="5"/>
      <c r="I51" s="5"/>
      <c r="J51" s="5"/>
      <c r="K51" s="5"/>
      <c r="L51" s="5"/>
      <c r="M51" s="5"/>
      <c r="N51" s="5"/>
      <c r="O51" s="5"/>
    </row>
    <row r="52" spans="4:15" x14ac:dyDescent="0.25">
      <c r="D52" s="4"/>
      <c r="E52" s="4"/>
      <c r="H52" s="5"/>
      <c r="I52" s="5"/>
      <c r="J52" s="5"/>
      <c r="K52" s="5"/>
      <c r="L52" s="5"/>
      <c r="M52" s="5"/>
      <c r="N52" s="5"/>
      <c r="O52" s="5"/>
    </row>
    <row r="53" spans="4:15" x14ac:dyDescent="0.25">
      <c r="D53" s="4"/>
      <c r="E53" s="4"/>
      <c r="H53" s="5"/>
      <c r="I53" s="5"/>
      <c r="J53" s="5"/>
      <c r="K53" s="5"/>
      <c r="L53" s="5"/>
      <c r="M53" s="5"/>
      <c r="N53" s="5"/>
      <c r="O53" s="5"/>
    </row>
    <row r="54" spans="4:15" x14ac:dyDescent="0.25">
      <c r="D54" s="4"/>
      <c r="E54" s="4"/>
      <c r="H54" s="5"/>
      <c r="I54" s="5"/>
      <c r="J54" s="5"/>
      <c r="K54" s="5"/>
      <c r="L54" s="5"/>
      <c r="M54" s="5"/>
      <c r="N54" s="5"/>
      <c r="O54" s="5"/>
    </row>
    <row r="55" spans="4:15" x14ac:dyDescent="0.25">
      <c r="D55" s="4"/>
      <c r="E55" s="4"/>
      <c r="H55" s="5"/>
      <c r="I55" s="5"/>
      <c r="J55" s="5"/>
      <c r="K55" s="5"/>
      <c r="L55" s="5"/>
      <c r="M55" s="5"/>
      <c r="N55" s="5"/>
      <c r="O55" s="5"/>
    </row>
    <row r="56" spans="4:15" x14ac:dyDescent="0.25">
      <c r="D56" s="4"/>
      <c r="E56" s="4"/>
      <c r="H56" s="5"/>
      <c r="I56" s="5"/>
      <c r="J56" s="5"/>
      <c r="K56" s="5"/>
      <c r="L56" s="5"/>
      <c r="M56" s="5"/>
      <c r="N56" s="5"/>
      <c r="O56" s="5"/>
    </row>
    <row r="57" spans="4:15" x14ac:dyDescent="0.25">
      <c r="D57" s="4"/>
      <c r="E57" s="4"/>
      <c r="H57" s="5"/>
      <c r="I57" s="5"/>
      <c r="J57" s="5"/>
      <c r="K57" s="5"/>
      <c r="L57" s="5"/>
      <c r="M57" s="5"/>
      <c r="N57" s="5"/>
      <c r="O57" s="5"/>
    </row>
    <row r="58" spans="4:15" x14ac:dyDescent="0.25">
      <c r="D58" s="4"/>
      <c r="E58" s="4"/>
      <c r="H58" s="5"/>
      <c r="I58" s="5"/>
      <c r="J58" s="5"/>
      <c r="K58" s="5"/>
      <c r="L58" s="5"/>
      <c r="M58" s="5"/>
      <c r="N58" s="5"/>
      <c r="O58" s="5"/>
    </row>
    <row r="59" spans="4:15" x14ac:dyDescent="0.25">
      <c r="D59" s="4"/>
      <c r="E59" s="4"/>
      <c r="H59" s="5"/>
      <c r="I59" s="5"/>
      <c r="J59" s="5"/>
      <c r="K59" s="5"/>
      <c r="L59" s="5"/>
      <c r="M59" s="5"/>
      <c r="N59" s="5"/>
      <c r="O59" s="5"/>
    </row>
    <row r="60" spans="4:15" x14ac:dyDescent="0.25">
      <c r="D60" s="4"/>
      <c r="E60" s="4"/>
      <c r="H60" s="5"/>
      <c r="I60" s="5"/>
      <c r="J60" s="5"/>
      <c r="K60" s="5"/>
      <c r="L60" s="5"/>
      <c r="M60" s="5"/>
      <c r="N60" s="5"/>
      <c r="O60" s="5"/>
    </row>
    <row r="61" spans="4:15" x14ac:dyDescent="0.25">
      <c r="D61" s="4"/>
      <c r="E61" s="4"/>
      <c r="H61" s="5"/>
      <c r="I61" s="5"/>
      <c r="J61" s="5"/>
      <c r="K61" s="5"/>
      <c r="L61" s="5"/>
      <c r="M61" s="5"/>
      <c r="N61" s="5"/>
      <c r="O61" s="5"/>
    </row>
    <row r="62" spans="4:15" x14ac:dyDescent="0.25">
      <c r="D62" s="4"/>
      <c r="E62" s="4"/>
      <c r="H62" s="5"/>
      <c r="I62" s="5"/>
      <c r="J62" s="5"/>
      <c r="K62" s="5"/>
      <c r="L62" s="5"/>
      <c r="M62" s="5"/>
      <c r="N62" s="5"/>
      <c r="O62" s="5"/>
    </row>
    <row r="63" spans="4:15" x14ac:dyDescent="0.25">
      <c r="D63" s="4"/>
      <c r="E63" s="4"/>
      <c r="H63" s="5"/>
      <c r="I63" s="5"/>
      <c r="J63" s="5"/>
      <c r="K63" s="5"/>
      <c r="L63" s="5"/>
      <c r="M63" s="5"/>
      <c r="N63" s="5"/>
      <c r="O63" s="5"/>
    </row>
    <row r="64" spans="4:15" x14ac:dyDescent="0.25">
      <c r="D64" s="4"/>
      <c r="E64" s="4"/>
      <c r="H64" s="5"/>
      <c r="I64" s="5"/>
      <c r="J64" s="5"/>
      <c r="K64" s="5"/>
      <c r="L64" s="5"/>
      <c r="M64" s="5"/>
      <c r="N64" s="5"/>
      <c r="O64" s="5"/>
    </row>
    <row r="65" spans="4:15" x14ac:dyDescent="0.25">
      <c r="D65" s="4"/>
      <c r="E65" s="4"/>
      <c r="H65" s="5"/>
      <c r="I65" s="5"/>
      <c r="J65" s="5"/>
      <c r="K65" s="5"/>
      <c r="L65" s="5"/>
      <c r="M65" s="5"/>
      <c r="N65" s="5"/>
      <c r="O65" s="5"/>
    </row>
    <row r="66" spans="4:15" x14ac:dyDescent="0.25">
      <c r="D66" s="4"/>
      <c r="E66" s="4"/>
      <c r="H66" s="5"/>
      <c r="I66" s="5"/>
    </row>
    <row r="67" spans="4:15" x14ac:dyDescent="0.25">
      <c r="D67" s="4"/>
      <c r="E67" s="4"/>
      <c r="H67" s="5"/>
      <c r="I67" s="5"/>
    </row>
    <row r="68" spans="4:15" x14ac:dyDescent="0.25">
      <c r="D68" s="4"/>
      <c r="E68" s="4"/>
    </row>
    <row r="69" spans="4:15" x14ac:dyDescent="0.25">
      <c r="D69" s="4"/>
      <c r="E69" s="4"/>
    </row>
    <row r="70" spans="4:15" x14ac:dyDescent="0.25">
      <c r="D70" s="4"/>
      <c r="E70" s="4"/>
    </row>
    <row r="71" spans="4:15" x14ac:dyDescent="0.25">
      <c r="D71" s="4"/>
      <c r="E71" s="4"/>
    </row>
    <row r="72" spans="4:15" x14ac:dyDescent="0.25">
      <c r="D72" s="4"/>
      <c r="E72" s="4"/>
    </row>
    <row r="73" spans="4:15" x14ac:dyDescent="0.25">
      <c r="D73" s="4"/>
      <c r="E73" s="4"/>
    </row>
  </sheetData>
  <autoFilter ref="A1:O23" xr:uid="{674FAB23-8FC2-4D10-9B27-F2D2E0E48E8F}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963C-86B5-4B8B-BBC4-873BB3E80AAF}">
  <dimension ref="A1:H10"/>
  <sheetViews>
    <sheetView zoomScale="115" zoomScaleNormal="115" workbookViewId="0">
      <selection activeCell="E10" sqref="E10"/>
    </sheetView>
  </sheetViews>
  <sheetFormatPr baseColWidth="10" defaultRowHeight="15" x14ac:dyDescent="0.25"/>
  <cols>
    <col min="1" max="1" width="20.28515625" bestFit="1" customWidth="1"/>
    <col min="2" max="2" width="19.140625" bestFit="1" customWidth="1"/>
    <col min="3" max="3" width="25.7109375" bestFit="1" customWidth="1"/>
    <col min="4" max="4" width="18.28515625" bestFit="1" customWidth="1"/>
    <col min="5" max="5" width="27.140625" bestFit="1" customWidth="1"/>
    <col min="6" max="8" width="20" bestFit="1" customWidth="1"/>
  </cols>
  <sheetData>
    <row r="1" spans="1:8" x14ac:dyDescent="0.25">
      <c r="B1" t="s">
        <v>9</v>
      </c>
      <c r="C1" t="s">
        <v>5</v>
      </c>
      <c r="D1" t="s">
        <v>11</v>
      </c>
      <c r="E1" t="s">
        <v>13</v>
      </c>
      <c r="F1" t="s">
        <v>15</v>
      </c>
      <c r="G1" t="s">
        <v>18</v>
      </c>
      <c r="H1" t="s">
        <v>19</v>
      </c>
    </row>
    <row r="2" spans="1:8" x14ac:dyDescent="0.25">
      <c r="A2" t="s">
        <v>8</v>
      </c>
      <c r="B2" s="6">
        <v>6.7420731190579772</v>
      </c>
      <c r="C2" s="6">
        <v>7.6507941964179027</v>
      </c>
      <c r="D2" s="6">
        <v>5.6782765713385279</v>
      </c>
      <c r="E2" s="6">
        <v>6.9351042184872354</v>
      </c>
      <c r="F2" s="6">
        <v>8.0979835765251629</v>
      </c>
      <c r="G2" s="6">
        <v>5.1053764382028515</v>
      </c>
      <c r="H2" s="6">
        <v>4.1300716235898296</v>
      </c>
    </row>
    <row r="3" spans="1:8" x14ac:dyDescent="0.25">
      <c r="A3" t="s">
        <v>32</v>
      </c>
      <c r="B3" s="6">
        <v>5.6737106651106739</v>
      </c>
      <c r="C3" s="6">
        <v>5.4546344984476463</v>
      </c>
      <c r="D3" s="6">
        <v>6.5059136679320204</v>
      </c>
      <c r="E3" s="6">
        <v>6.0465776707253065</v>
      </c>
      <c r="F3" s="6">
        <v>6.3496516400568384</v>
      </c>
      <c r="G3" s="6">
        <v>4.5578634259349302</v>
      </c>
      <c r="H3" s="6">
        <v>4.3605680406665384</v>
      </c>
    </row>
    <row r="4" spans="1:8" x14ac:dyDescent="0.25">
      <c r="A4" t="s">
        <v>34</v>
      </c>
      <c r="B4" s="6">
        <v>2.8260714451139619</v>
      </c>
      <c r="C4" s="6">
        <v>2.7848301737000378</v>
      </c>
      <c r="D4" s="6">
        <v>3.3168337650478121</v>
      </c>
      <c r="E4" s="6">
        <v>3.483042413557274</v>
      </c>
      <c r="F4" s="6">
        <v>4.9445101446687492</v>
      </c>
      <c r="G4" s="6">
        <v>3.3445422801679299</v>
      </c>
      <c r="H4" s="6">
        <v>3.4534780437186803</v>
      </c>
    </row>
    <row r="5" spans="1:8" x14ac:dyDescent="0.25">
      <c r="A5" t="s">
        <v>8</v>
      </c>
      <c r="B5" s="7">
        <f>B2/100</f>
        <v>6.7420731190579772E-2</v>
      </c>
      <c r="C5" s="7">
        <f>C2/100</f>
        <v>7.6507941964179024E-2</v>
      </c>
      <c r="D5" s="7">
        <f t="shared" ref="D5:H5" si="0">D2/100</f>
        <v>5.678276571338528E-2</v>
      </c>
      <c r="E5" s="7">
        <f t="shared" si="0"/>
        <v>6.9351042184872355E-2</v>
      </c>
      <c r="F5" s="7">
        <f t="shared" si="0"/>
        <v>8.0979835765251626E-2</v>
      </c>
      <c r="G5" s="7">
        <f t="shared" si="0"/>
        <v>5.1053764382028514E-2</v>
      </c>
      <c r="H5" s="7">
        <f t="shared" si="0"/>
        <v>4.1300716235898295E-2</v>
      </c>
    </row>
    <row r="6" spans="1:8" x14ac:dyDescent="0.25">
      <c r="A6" t="s">
        <v>32</v>
      </c>
      <c r="B6" s="7">
        <f>B3/100</f>
        <v>5.673710665110674E-2</v>
      </c>
      <c r="C6" s="7">
        <f t="shared" ref="C6:H7" si="1">C3/100</f>
        <v>5.4546344984476462E-2</v>
      </c>
      <c r="D6" s="7">
        <f t="shared" si="1"/>
        <v>6.5059136679320201E-2</v>
      </c>
      <c r="E6" s="7">
        <f t="shared" si="1"/>
        <v>6.0465776707253067E-2</v>
      </c>
      <c r="F6" s="7">
        <f t="shared" si="1"/>
        <v>6.3496516400568387E-2</v>
      </c>
      <c r="G6" s="7">
        <f t="shared" si="1"/>
        <v>4.5578634259349299E-2</v>
      </c>
      <c r="H6" s="7">
        <f t="shared" si="1"/>
        <v>4.3605680406665383E-2</v>
      </c>
    </row>
    <row r="7" spans="1:8" x14ac:dyDescent="0.25">
      <c r="A7" t="s">
        <v>34</v>
      </c>
      <c r="B7" s="7">
        <f>B4/100</f>
        <v>2.8260714451139618E-2</v>
      </c>
      <c r="C7" s="7">
        <f t="shared" si="1"/>
        <v>2.784830173700038E-2</v>
      </c>
      <c r="D7" s="7">
        <f t="shared" si="1"/>
        <v>3.3168337650478122E-2</v>
      </c>
      <c r="E7" s="7">
        <f t="shared" si="1"/>
        <v>3.4830424135572739E-2</v>
      </c>
      <c r="F7" s="7">
        <f t="shared" si="1"/>
        <v>4.9445101446687491E-2</v>
      </c>
      <c r="G7" s="7">
        <f t="shared" si="1"/>
        <v>3.3445422801679302E-2</v>
      </c>
      <c r="H7" s="7">
        <f t="shared" si="1"/>
        <v>3.4534780437186802E-2</v>
      </c>
    </row>
    <row r="8" spans="1:8" x14ac:dyDescent="0.25">
      <c r="C8" s="20">
        <f>C5-$B5</f>
        <v>9.0872107735992524E-3</v>
      </c>
      <c r="D8" s="20">
        <f t="shared" ref="D8:E8" si="2">D5-$B5</f>
        <v>-1.0637965477194491E-2</v>
      </c>
      <c r="E8" s="20">
        <f t="shared" si="2"/>
        <v>1.9303109942925833E-3</v>
      </c>
    </row>
    <row r="9" spans="1:8" x14ac:dyDescent="0.25">
      <c r="C9" s="20">
        <f>C6-$B6</f>
        <v>-2.1907616666302782E-3</v>
      </c>
      <c r="D9" s="20">
        <f t="shared" ref="C9:E10" si="3">D6-$B6</f>
        <v>8.3220300282134604E-3</v>
      </c>
      <c r="E9" s="20">
        <f t="shared" si="3"/>
        <v>3.7286700561463271E-3</v>
      </c>
    </row>
    <row r="10" spans="1:8" x14ac:dyDescent="0.25">
      <c r="C10" s="20">
        <f t="shared" si="3"/>
        <v>-4.1241271413923822E-4</v>
      </c>
      <c r="D10" s="20">
        <f t="shared" si="3"/>
        <v>4.9076231993385039E-3</v>
      </c>
      <c r="E10" s="20">
        <f t="shared" si="3"/>
        <v>6.5697096844331213E-3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5C257-D6F7-4A15-A54A-D74BF5FAE038}">
  <dimension ref="A1:H10"/>
  <sheetViews>
    <sheetView workbookViewId="0">
      <selection activeCell="C8" sqref="C8"/>
    </sheetView>
  </sheetViews>
  <sheetFormatPr baseColWidth="10" defaultRowHeight="15" x14ac:dyDescent="0.25"/>
  <cols>
    <col min="1" max="1" width="23.42578125" customWidth="1"/>
    <col min="2" max="2" width="20.5703125" bestFit="1" customWidth="1"/>
    <col min="3" max="3" width="27.28515625" bestFit="1" customWidth="1"/>
    <col min="4" max="4" width="19.7109375" bestFit="1" customWidth="1"/>
    <col min="5" max="5" width="28.5703125" bestFit="1" customWidth="1"/>
    <col min="6" max="8" width="21.5703125" bestFit="1" customWidth="1"/>
  </cols>
  <sheetData>
    <row r="1" spans="1:8" x14ac:dyDescent="0.25">
      <c r="B1" t="s">
        <v>10</v>
      </c>
      <c r="C1" t="s">
        <v>6</v>
      </c>
      <c r="D1" t="s">
        <v>12</v>
      </c>
      <c r="E1" t="s">
        <v>14</v>
      </c>
      <c r="F1" t="s">
        <v>17</v>
      </c>
      <c r="G1" t="s">
        <v>16</v>
      </c>
      <c r="H1" t="s">
        <v>20</v>
      </c>
    </row>
    <row r="2" spans="1:8" x14ac:dyDescent="0.25">
      <c r="A2" t="s">
        <v>8</v>
      </c>
      <c r="B2" s="6">
        <v>39.167530990794539</v>
      </c>
      <c r="C2" s="6">
        <v>40.393608594462144</v>
      </c>
      <c r="D2" s="6">
        <v>35.435179106240675</v>
      </c>
      <c r="E2" s="6">
        <v>38.009760445197969</v>
      </c>
      <c r="F2" s="6">
        <v>6.02765361988825</v>
      </c>
      <c r="G2" s="6">
        <v>5.9451054552965932</v>
      </c>
      <c r="H2" s="6">
        <v>4.4071401786125577</v>
      </c>
    </row>
    <row r="3" spans="1:8" x14ac:dyDescent="0.25">
      <c r="A3" t="s">
        <v>32</v>
      </c>
      <c r="B3" s="6">
        <v>41.776136848576854</v>
      </c>
      <c r="C3" s="6">
        <v>38.348906463792801</v>
      </c>
      <c r="D3" s="6">
        <v>41.011536126290181</v>
      </c>
      <c r="E3" s="6">
        <v>38.065753382251579</v>
      </c>
      <c r="F3" s="6">
        <v>4.9882428818160545</v>
      </c>
      <c r="G3" s="6">
        <v>0.75675202673554887</v>
      </c>
      <c r="H3" s="6">
        <v>3.3621909688432901</v>
      </c>
    </row>
    <row r="4" spans="1:8" x14ac:dyDescent="0.25">
      <c r="A4" t="s">
        <v>34</v>
      </c>
      <c r="B4" s="6">
        <v>35.674428186992358</v>
      </c>
      <c r="C4" s="6">
        <v>33.865641503572498</v>
      </c>
      <c r="D4" s="6">
        <v>35.528625334271261</v>
      </c>
      <c r="E4" s="6">
        <v>37.473262268346261</v>
      </c>
      <c r="F4" s="6">
        <v>9.3072990380908678</v>
      </c>
      <c r="G4" s="6">
        <v>8.0270300397902297</v>
      </c>
      <c r="H4" s="6">
        <v>4.1348342407670655</v>
      </c>
    </row>
    <row r="5" spans="1:8" x14ac:dyDescent="0.25">
      <c r="A5" t="s">
        <v>8</v>
      </c>
      <c r="B5" s="7">
        <f>B2/100</f>
        <v>0.39167530990794541</v>
      </c>
      <c r="C5" s="7">
        <f>C2/100</f>
        <v>0.40393608594462144</v>
      </c>
      <c r="D5" s="7">
        <f t="shared" ref="D5:H5" si="0">D2/100</f>
        <v>0.35435179106240677</v>
      </c>
      <c r="E5" s="7">
        <f t="shared" si="0"/>
        <v>0.38009760445197971</v>
      </c>
      <c r="F5" s="7">
        <f t="shared" si="0"/>
        <v>6.0276536198882499E-2</v>
      </c>
      <c r="G5" s="7">
        <f t="shared" si="0"/>
        <v>5.9451054552965933E-2</v>
      </c>
      <c r="H5" s="7">
        <f t="shared" si="0"/>
        <v>4.4071401786125577E-2</v>
      </c>
    </row>
    <row r="6" spans="1:8" x14ac:dyDescent="0.25">
      <c r="A6" t="s">
        <v>32</v>
      </c>
      <c r="B6" s="7">
        <f>B3/100</f>
        <v>0.41776136848576856</v>
      </c>
      <c r="C6" s="7">
        <f t="shared" ref="C6:H7" si="1">C3/100</f>
        <v>0.38348906463792803</v>
      </c>
      <c r="D6" s="7">
        <f t="shared" si="1"/>
        <v>0.41011536126290182</v>
      </c>
      <c r="E6" s="7">
        <f t="shared" si="1"/>
        <v>0.38065753382251577</v>
      </c>
      <c r="F6" s="7">
        <f t="shared" si="1"/>
        <v>4.9882428818160546E-2</v>
      </c>
      <c r="G6" s="7">
        <f t="shared" si="1"/>
        <v>7.5675202673554888E-3</v>
      </c>
      <c r="H6" s="7">
        <f t="shared" si="1"/>
        <v>3.3621909688432899E-2</v>
      </c>
    </row>
    <row r="7" spans="1:8" x14ac:dyDescent="0.25">
      <c r="A7" t="s">
        <v>34</v>
      </c>
      <c r="B7" s="7">
        <f>B4/100</f>
        <v>0.35674428186992357</v>
      </c>
      <c r="C7" s="7">
        <f t="shared" si="1"/>
        <v>0.33865641503572497</v>
      </c>
      <c r="D7" s="7">
        <f t="shared" si="1"/>
        <v>0.35528625334271263</v>
      </c>
      <c r="E7" s="7">
        <f t="shared" si="1"/>
        <v>0.37473262268346264</v>
      </c>
      <c r="F7" s="7">
        <f t="shared" si="1"/>
        <v>9.3072990380908674E-2</v>
      </c>
      <c r="G7" s="7">
        <f t="shared" si="1"/>
        <v>8.0270300397902297E-2</v>
      </c>
      <c r="H7" s="7">
        <f t="shared" si="1"/>
        <v>4.1348342407670657E-2</v>
      </c>
    </row>
    <row r="8" spans="1:8" x14ac:dyDescent="0.25">
      <c r="C8" s="20">
        <f>C5-$B5</f>
        <v>1.2260776036676024E-2</v>
      </c>
      <c r="D8" s="20">
        <f t="shared" ref="D8:E8" si="2">D5-$B5</f>
        <v>-3.7323518845538639E-2</v>
      </c>
      <c r="E8" s="20">
        <f t="shared" si="2"/>
        <v>-1.1577705455965703E-2</v>
      </c>
    </row>
    <row r="9" spans="1:8" x14ac:dyDescent="0.25">
      <c r="C9" s="20">
        <f t="shared" ref="C9:E9" si="3">C6-$B6</f>
        <v>-3.4272303847840524E-2</v>
      </c>
      <c r="D9" s="20">
        <f t="shared" si="3"/>
        <v>-7.6460072228667353E-3</v>
      </c>
      <c r="E9" s="20">
        <f t="shared" si="3"/>
        <v>-3.7103834663252788E-2</v>
      </c>
    </row>
    <row r="10" spans="1:8" x14ac:dyDescent="0.25">
      <c r="C10" s="20">
        <f t="shared" ref="C10:E10" si="4">C7-$B7</f>
        <v>-1.8087866834198607E-2</v>
      </c>
      <c r="D10" s="20">
        <f t="shared" si="4"/>
        <v>-1.4580285272109417E-3</v>
      </c>
      <c r="E10" s="20">
        <f t="shared" si="4"/>
        <v>1.7988340813539061E-2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36274-392A-4841-ABDF-23940F685926}">
  <dimension ref="A1:R50"/>
  <sheetViews>
    <sheetView topLeftCell="F34" zoomScale="145" zoomScaleNormal="145" workbookViewId="0">
      <selection activeCell="R37" sqref="R37"/>
    </sheetView>
  </sheetViews>
  <sheetFormatPr baseColWidth="10" defaultRowHeight="15" x14ac:dyDescent="0.25"/>
  <cols>
    <col min="1" max="1" width="29.7109375" customWidth="1"/>
    <col min="2" max="2" width="25.7109375" bestFit="1" customWidth="1"/>
    <col min="3" max="3" width="19.140625" bestFit="1" customWidth="1"/>
    <col min="4" max="4" width="18.28515625" bestFit="1" customWidth="1"/>
    <col min="5" max="5" width="27.140625" bestFit="1" customWidth="1"/>
    <col min="6" max="8" width="20" bestFit="1" customWidth="1"/>
    <col min="9" max="10" width="6.5703125" customWidth="1"/>
    <col min="11" max="11" width="28.28515625" customWidth="1"/>
    <col min="12" max="12" width="25.7109375" bestFit="1" customWidth="1"/>
    <col min="13" max="13" width="19.140625" bestFit="1" customWidth="1"/>
    <col min="14" max="14" width="18.28515625" bestFit="1" customWidth="1"/>
    <col min="15" max="15" width="27.140625" bestFit="1" customWidth="1"/>
    <col min="16" max="18" width="20" bestFit="1" customWidth="1"/>
  </cols>
  <sheetData>
    <row r="1" spans="1:18" x14ac:dyDescent="0.25">
      <c r="B1" t="s">
        <v>5</v>
      </c>
      <c r="C1" t="s">
        <v>9</v>
      </c>
      <c r="D1" t="s">
        <v>11</v>
      </c>
      <c r="E1" t="s">
        <v>13</v>
      </c>
      <c r="F1" t="s">
        <v>15</v>
      </c>
      <c r="G1" t="s">
        <v>18</v>
      </c>
      <c r="H1" t="s">
        <v>19</v>
      </c>
      <c r="L1" t="s">
        <v>5</v>
      </c>
      <c r="M1" t="s">
        <v>9</v>
      </c>
      <c r="N1" t="s">
        <v>11</v>
      </c>
      <c r="O1" t="s">
        <v>13</v>
      </c>
      <c r="P1" t="s">
        <v>15</v>
      </c>
      <c r="Q1" t="s">
        <v>18</v>
      </c>
      <c r="R1" t="s">
        <v>19</v>
      </c>
    </row>
    <row r="2" spans="1:18" x14ac:dyDescent="0.25">
      <c r="A2" s="12" t="s">
        <v>4</v>
      </c>
      <c r="B2" s="8">
        <v>7.6530612244897905E-2</v>
      </c>
      <c r="C2" s="8">
        <v>6.5116279069767399E-2</v>
      </c>
      <c r="D2" s="8">
        <v>5.0197405527354702E-2</v>
      </c>
      <c r="E2" s="8">
        <v>6.4683053040103411E-2</v>
      </c>
      <c r="F2" s="8">
        <v>7.7473958333333301E-2</v>
      </c>
      <c r="G2" s="8">
        <v>4.8212133386902299E-2</v>
      </c>
      <c r="H2" s="9">
        <v>3.9365079365079297E-2</v>
      </c>
      <c r="K2" t="s">
        <v>46</v>
      </c>
      <c r="L2" s="7">
        <v>6.7049808429118701E-2</v>
      </c>
      <c r="M2" s="7">
        <v>5.9966685174902799E-2</v>
      </c>
      <c r="N2" s="7">
        <v>4.7230320699708395E-2</v>
      </c>
      <c r="O2" s="7">
        <v>6.1876247504990003E-2</v>
      </c>
      <c r="P2" s="7">
        <v>7.5581395348837205E-2</v>
      </c>
      <c r="Q2" s="7">
        <v>4.8076923076923003E-2</v>
      </c>
      <c r="R2" s="7">
        <v>3.2829940906106303E-2</v>
      </c>
    </row>
    <row r="3" spans="1:18" x14ac:dyDescent="0.25">
      <c r="A3" s="13" t="s">
        <v>3</v>
      </c>
      <c r="B3" s="10">
        <v>7.7852348993288495E-2</v>
      </c>
      <c r="C3" s="10">
        <v>7.6318742985409596E-2</v>
      </c>
      <c r="D3" s="10">
        <v>6.8761114404267895E-2</v>
      </c>
      <c r="E3" s="10">
        <v>6.6000000000000003E-2</v>
      </c>
      <c r="F3" s="10">
        <v>8.6395873629916201E-2</v>
      </c>
      <c r="G3" s="10">
        <v>5.4870775347912494E-2</v>
      </c>
      <c r="H3" s="11">
        <v>4.5061728395061701E-2</v>
      </c>
      <c r="K3" t="s">
        <v>45</v>
      </c>
      <c r="L3" s="7">
        <v>7.6530612244897905E-2</v>
      </c>
      <c r="M3" s="7">
        <v>6.4194798007747605E-2</v>
      </c>
      <c r="N3" s="7">
        <v>5.0197405527354702E-2</v>
      </c>
      <c r="O3" s="7">
        <v>6.4683053040103411E-2</v>
      </c>
      <c r="P3" s="7">
        <v>7.7473958333333301E-2</v>
      </c>
      <c r="Q3" s="7">
        <v>4.8212133386902299E-2</v>
      </c>
      <c r="R3" s="7">
        <v>3.9365079365079297E-2</v>
      </c>
    </row>
    <row r="4" spans="1:18" x14ac:dyDescent="0.25">
      <c r="A4" s="13" t="s">
        <v>2</v>
      </c>
      <c r="B4" s="10">
        <v>6.7049808429118701E-2</v>
      </c>
      <c r="C4" s="10">
        <v>6.4194798007747605E-2</v>
      </c>
      <c r="D4" s="10">
        <v>4.7230320699708395E-2</v>
      </c>
      <c r="E4" s="10">
        <v>7.1908602150537598E-2</v>
      </c>
      <c r="F4" s="10">
        <v>7.9530638852672697E-2</v>
      </c>
      <c r="G4" s="10">
        <v>4.8076923076923003E-2</v>
      </c>
      <c r="H4" s="11">
        <v>4.1301627033792199E-2</v>
      </c>
      <c r="K4" t="s">
        <v>7</v>
      </c>
      <c r="L4" s="7">
        <v>7.7852348993288495E-2</v>
      </c>
      <c r="M4" s="7">
        <v>6.5116279069767399E-2</v>
      </c>
      <c r="N4" s="7">
        <v>5.2407068860450899E-2</v>
      </c>
      <c r="O4" s="7">
        <v>6.6000000000000003E-2</v>
      </c>
      <c r="P4" s="7">
        <v>7.9530638852672697E-2</v>
      </c>
      <c r="Q4" s="7">
        <v>5.1435406698564501E-2</v>
      </c>
      <c r="R4" s="7">
        <v>4.1301627033792199E-2</v>
      </c>
    </row>
    <row r="5" spans="1:18" x14ac:dyDescent="0.25">
      <c r="A5" s="13" t="s">
        <v>1</v>
      </c>
      <c r="B5" s="10">
        <v>8.0761654629021601E-2</v>
      </c>
      <c r="C5" s="10">
        <v>7.1507150715071507E-2</v>
      </c>
      <c r="D5" s="10">
        <v>5.2407068860450899E-2</v>
      </c>
      <c r="E5" s="10">
        <v>8.2287308228730802E-2</v>
      </c>
      <c r="F5" s="10">
        <v>8.5917312661498699E-2</v>
      </c>
      <c r="G5" s="10">
        <v>5.2673583399840303E-2</v>
      </c>
      <c r="H5" s="11">
        <v>3.2829940906106303E-2</v>
      </c>
      <c r="K5" t="s">
        <v>47</v>
      </c>
      <c r="L5" s="7">
        <v>8.0345285524568391E-2</v>
      </c>
      <c r="M5" s="7">
        <v>7.1507150715071507E-2</v>
      </c>
      <c r="N5" s="7">
        <v>6.5317919075144504E-2</v>
      </c>
      <c r="O5" s="7">
        <v>7.1908602150537598E-2</v>
      </c>
      <c r="P5" s="7">
        <v>8.5917312661498699E-2</v>
      </c>
      <c r="Q5" s="7">
        <v>5.2673583399840303E-2</v>
      </c>
      <c r="R5" s="7">
        <v>4.5061728395061701E-2</v>
      </c>
    </row>
    <row r="6" spans="1:18" x14ac:dyDescent="0.25">
      <c r="A6" s="13" t="s">
        <v>0</v>
      </c>
      <c r="B6" s="10">
        <v>8.0345285524568391E-2</v>
      </c>
      <c r="C6" s="10">
        <v>5.9966685174902799E-2</v>
      </c>
      <c r="D6" s="10">
        <v>6.5317919075144504E-2</v>
      </c>
      <c r="E6" s="10">
        <v>6.1876247504990003E-2</v>
      </c>
      <c r="F6" s="10">
        <v>7.5581395348837205E-2</v>
      </c>
      <c r="G6" s="10">
        <v>5.1435406698564501E-2</v>
      </c>
      <c r="H6" s="11">
        <v>4.7945205479451997E-2</v>
      </c>
      <c r="K6" t="s">
        <v>48</v>
      </c>
      <c r="L6" s="7">
        <v>8.0761654629021601E-2</v>
      </c>
      <c r="M6" s="7">
        <v>7.6318742985409596E-2</v>
      </c>
      <c r="N6" s="7">
        <v>6.8761114404267895E-2</v>
      </c>
      <c r="O6" s="7">
        <v>8.2287308228730802E-2</v>
      </c>
      <c r="P6" s="7">
        <v>8.6395873629916201E-2</v>
      </c>
      <c r="Q6" s="7">
        <v>5.4870775347912494E-2</v>
      </c>
      <c r="R6" s="7">
        <v>4.7945205479451997E-2</v>
      </c>
    </row>
    <row r="7" spans="1:18" x14ac:dyDescent="0.25">
      <c r="A7" s="12" t="s">
        <v>8</v>
      </c>
      <c r="B7" s="8">
        <v>7.6507941964179024E-2</v>
      </c>
      <c r="C7" s="8">
        <v>6.7420731190579772E-2</v>
      </c>
      <c r="D7" s="8">
        <v>5.678276571338528E-2</v>
      </c>
      <c r="E7" s="8">
        <v>7.2024052628086144E-2</v>
      </c>
      <c r="F7" s="8">
        <v>8.0979835765251626E-2</v>
      </c>
      <c r="G7" s="8">
        <v>5.1053764382028514E-2</v>
      </c>
      <c r="H7" s="9">
        <v>4.1300716235898295E-2</v>
      </c>
      <c r="K7" t="s">
        <v>49</v>
      </c>
      <c r="L7" s="7">
        <v>9.4808038157792041E-3</v>
      </c>
      <c r="M7" s="7">
        <v>4.2281128328448062E-3</v>
      </c>
      <c r="N7" s="7">
        <v>2.9670848276463074E-3</v>
      </c>
      <c r="O7" s="7">
        <v>2.8068055351134075E-3</v>
      </c>
      <c r="P7" s="7">
        <v>1.8925629844960962E-3</v>
      </c>
      <c r="Q7" s="7">
        <v>1.352103099792959E-4</v>
      </c>
      <c r="R7" s="7">
        <v>6.5351384589729944E-3</v>
      </c>
    </row>
    <row r="8" spans="1:18" x14ac:dyDescent="0.25">
      <c r="A8" s="13" t="s">
        <v>37</v>
      </c>
      <c r="B8" s="10">
        <f>MIN(B$2:B$6)</f>
        <v>6.7049808429118701E-2</v>
      </c>
      <c r="C8" s="10">
        <f t="shared" ref="C8:H8" si="0">MIN(C$2:C$6)</f>
        <v>5.9966685174902799E-2</v>
      </c>
      <c r="D8" s="10">
        <f t="shared" si="0"/>
        <v>4.7230320699708395E-2</v>
      </c>
      <c r="E8" s="10">
        <f t="shared" si="0"/>
        <v>6.1876247504990003E-2</v>
      </c>
      <c r="F8" s="10">
        <f t="shared" si="0"/>
        <v>7.5581395348837205E-2</v>
      </c>
      <c r="G8" s="10">
        <f t="shared" si="0"/>
        <v>4.8076923076923003E-2</v>
      </c>
      <c r="H8" s="10">
        <f t="shared" si="0"/>
        <v>3.2829940906106303E-2</v>
      </c>
      <c r="K8" t="s">
        <v>50</v>
      </c>
      <c r="L8" s="7">
        <v>1.3217367483905895E-3</v>
      </c>
      <c r="M8" s="7">
        <v>9.2148106201979385E-4</v>
      </c>
      <c r="N8" s="7">
        <v>2.2096633330961971E-3</v>
      </c>
      <c r="O8" s="7">
        <v>1.3169469598965922E-3</v>
      </c>
      <c r="P8" s="7">
        <v>2.0566805193393961E-3</v>
      </c>
      <c r="Q8" s="7">
        <v>3.2232733116622017E-3</v>
      </c>
      <c r="R8" s="7">
        <v>1.9365476687129013E-3</v>
      </c>
    </row>
    <row r="9" spans="1:18" x14ac:dyDescent="0.25">
      <c r="A9" s="13" t="s">
        <v>38</v>
      </c>
      <c r="B9" s="10">
        <f>_xlfn.QUARTILE.INC(B$2:B$6,1)</f>
        <v>7.6530612244897905E-2</v>
      </c>
      <c r="C9" s="10">
        <f t="shared" ref="C9:H9" si="1">_xlfn.QUARTILE.INC(C$2:C$6,1)</f>
        <v>6.4194798007747605E-2</v>
      </c>
      <c r="D9" s="10">
        <f t="shared" si="1"/>
        <v>5.0197405527354702E-2</v>
      </c>
      <c r="E9" s="10">
        <f t="shared" si="1"/>
        <v>6.4683053040103411E-2</v>
      </c>
      <c r="F9" s="10">
        <f t="shared" si="1"/>
        <v>7.7473958333333301E-2</v>
      </c>
      <c r="G9" s="10">
        <f t="shared" si="1"/>
        <v>4.8212133386902299E-2</v>
      </c>
      <c r="H9" s="11">
        <f t="shared" si="1"/>
        <v>3.9365079365079297E-2</v>
      </c>
      <c r="K9" t="s">
        <v>51</v>
      </c>
      <c r="L9" s="7">
        <v>2.4929365312798962E-3</v>
      </c>
      <c r="M9" s="7">
        <v>6.3908716453041081E-3</v>
      </c>
      <c r="N9" s="7">
        <v>1.2910850214693605E-2</v>
      </c>
      <c r="O9" s="7">
        <v>5.9086021505375952E-3</v>
      </c>
      <c r="P9" s="7">
        <v>6.3866738088260017E-3</v>
      </c>
      <c r="Q9" s="7">
        <v>1.2381767012758019E-3</v>
      </c>
      <c r="R9" s="7">
        <v>3.7601013612695022E-3</v>
      </c>
    </row>
    <row r="10" spans="1:18" x14ac:dyDescent="0.25">
      <c r="A10" s="13" t="s">
        <v>7</v>
      </c>
      <c r="B10" s="10">
        <f>_xlfn.QUARTILE.INC(B$2:B$6,2)</f>
        <v>7.7852348993288495E-2</v>
      </c>
      <c r="C10" s="10">
        <f t="shared" ref="C10:H10" si="2">_xlfn.QUARTILE.INC(C$2:C$6,2)</f>
        <v>6.5116279069767399E-2</v>
      </c>
      <c r="D10" s="10">
        <f t="shared" si="2"/>
        <v>5.2407068860450899E-2</v>
      </c>
      <c r="E10" s="10">
        <f t="shared" si="2"/>
        <v>6.6000000000000003E-2</v>
      </c>
      <c r="F10" s="10">
        <f t="shared" si="2"/>
        <v>7.9530638852672697E-2</v>
      </c>
      <c r="G10" s="10">
        <f t="shared" si="2"/>
        <v>5.1435406698564501E-2</v>
      </c>
      <c r="H10" s="11">
        <f t="shared" si="2"/>
        <v>4.1301627033792199E-2</v>
      </c>
      <c r="K10" t="s">
        <v>52</v>
      </c>
      <c r="L10" s="7">
        <v>4.1636910445320974E-4</v>
      </c>
      <c r="M10" s="7">
        <v>4.8115922703380887E-3</v>
      </c>
      <c r="N10" s="7">
        <v>3.4431953291233913E-3</v>
      </c>
      <c r="O10" s="7">
        <v>1.0378706078193203E-2</v>
      </c>
      <c r="P10" s="7">
        <v>4.7856096841750184E-4</v>
      </c>
      <c r="Q10" s="7">
        <v>2.1971919480721913E-3</v>
      </c>
      <c r="R10" s="7">
        <v>2.8834770843902957E-3</v>
      </c>
    </row>
    <row r="11" spans="1:18" x14ac:dyDescent="0.25">
      <c r="A11" s="13" t="s">
        <v>39</v>
      </c>
      <c r="B11" s="10">
        <f>_xlfn.QUARTILE.INC(B$2:B$6,3)</f>
        <v>8.0345285524568391E-2</v>
      </c>
      <c r="C11" s="10">
        <f t="shared" ref="C11:H11" si="3">_xlfn.QUARTILE.INC(C$2:C$6,3)</f>
        <v>7.1507150715071507E-2</v>
      </c>
      <c r="D11" s="10">
        <f t="shared" si="3"/>
        <v>6.5317919075144504E-2</v>
      </c>
      <c r="E11" s="10">
        <f t="shared" si="3"/>
        <v>7.1908602150537598E-2</v>
      </c>
      <c r="F11" s="10">
        <f t="shared" si="3"/>
        <v>8.5917312661498699E-2</v>
      </c>
      <c r="G11" s="10">
        <f t="shared" si="3"/>
        <v>5.2673583399840303E-2</v>
      </c>
      <c r="H11" s="11">
        <f t="shared" si="3"/>
        <v>4.5061728395061701E-2</v>
      </c>
    </row>
    <row r="12" spans="1:18" ht="15.75" thickBot="1" x14ac:dyDescent="0.3">
      <c r="A12" s="14" t="s">
        <v>40</v>
      </c>
      <c r="B12" s="15">
        <f>MAX(B$2:B$6)</f>
        <v>8.0761654629021601E-2</v>
      </c>
      <c r="C12" s="15">
        <f t="shared" ref="C12:H12" si="4">MAX(C$2:C$6)</f>
        <v>7.6318742985409596E-2</v>
      </c>
      <c r="D12" s="15">
        <f t="shared" si="4"/>
        <v>6.8761114404267895E-2</v>
      </c>
      <c r="E12" s="15">
        <f t="shared" si="4"/>
        <v>8.2287308228730802E-2</v>
      </c>
      <c r="F12" s="15">
        <f t="shared" si="4"/>
        <v>8.6395873629916201E-2</v>
      </c>
      <c r="G12" s="15">
        <f t="shared" si="4"/>
        <v>5.4870775347912494E-2</v>
      </c>
      <c r="H12" s="16">
        <f t="shared" si="4"/>
        <v>4.7945205479451997E-2</v>
      </c>
    </row>
    <row r="13" spans="1:18" x14ac:dyDescent="0.25">
      <c r="A13" s="17" t="s">
        <v>26</v>
      </c>
      <c r="B13" s="18">
        <v>5.1957831325301199E-2</v>
      </c>
      <c r="C13" s="18">
        <v>5.1567944250871002E-2</v>
      </c>
      <c r="D13" s="18">
        <v>5.4794520547945202E-2</v>
      </c>
      <c r="E13" s="18">
        <v>5.7283142389525296E-2</v>
      </c>
      <c r="F13" s="18">
        <v>6.24609618988132E-2</v>
      </c>
      <c r="G13" s="18">
        <v>4.2328042328042298E-2</v>
      </c>
      <c r="H13" s="19">
        <v>4.2628774422735299E-2</v>
      </c>
      <c r="L13" t="s">
        <v>5</v>
      </c>
      <c r="M13" t="s">
        <v>9</v>
      </c>
      <c r="N13" t="s">
        <v>11</v>
      </c>
      <c r="O13" t="s">
        <v>13</v>
      </c>
      <c r="P13" t="s">
        <v>15</v>
      </c>
      <c r="Q13" t="s">
        <v>18</v>
      </c>
      <c r="R13" t="s">
        <v>19</v>
      </c>
    </row>
    <row r="14" spans="1:18" x14ac:dyDescent="0.25">
      <c r="A14" s="13" t="s">
        <v>27</v>
      </c>
      <c r="B14" s="10">
        <v>4.7547169811320698E-2</v>
      </c>
      <c r="C14" s="10">
        <v>4.7619047619047603E-2</v>
      </c>
      <c r="D14" s="10">
        <v>6.9767441860465101E-2</v>
      </c>
      <c r="E14" s="10">
        <v>6.3934426229508109E-2</v>
      </c>
      <c r="F14" s="10">
        <v>6.45768025078369E-2</v>
      </c>
      <c r="G14" s="10">
        <v>5.2631578947368397E-2</v>
      </c>
      <c r="H14" s="11">
        <v>3.9041703637976898E-2</v>
      </c>
      <c r="K14" t="s">
        <v>61</v>
      </c>
      <c r="L14" s="7">
        <v>4.7547169811320698E-2</v>
      </c>
      <c r="M14" s="7">
        <v>4.7619047619047603E-2</v>
      </c>
      <c r="N14" s="7">
        <v>5.4794520547945202E-2</v>
      </c>
      <c r="O14" s="7">
        <v>4.9089469517022893E-2</v>
      </c>
      <c r="P14" s="7">
        <v>5.9156702328508406E-2</v>
      </c>
      <c r="Q14" s="7">
        <v>3.2258064516128997E-2</v>
      </c>
      <c r="R14" s="7">
        <v>3.9041703637976898E-2</v>
      </c>
    </row>
    <row r="15" spans="1:18" x14ac:dyDescent="0.25">
      <c r="A15" s="13" t="s">
        <v>28</v>
      </c>
      <c r="B15" s="10">
        <v>5.4599850411368701E-2</v>
      </c>
      <c r="C15" s="10">
        <v>7.2115384615384595E-2</v>
      </c>
      <c r="D15" s="10">
        <v>7.1171818835370201E-2</v>
      </c>
      <c r="E15" s="10">
        <v>4.9089469517022893E-2</v>
      </c>
      <c r="F15" s="10">
        <v>6.6002490660024907E-2</v>
      </c>
      <c r="G15" s="10">
        <v>4.2780748663101595E-2</v>
      </c>
      <c r="H15" s="11">
        <v>5.3238686779059401E-2</v>
      </c>
      <c r="K15" t="s">
        <v>62</v>
      </c>
      <c r="L15" s="7">
        <v>5.1957831325301199E-2</v>
      </c>
      <c r="M15" s="7">
        <v>4.8226950354609902E-2</v>
      </c>
      <c r="N15" s="7">
        <v>5.9498207885304605E-2</v>
      </c>
      <c r="O15" s="7">
        <v>5.7283142389525296E-2</v>
      </c>
      <c r="P15" s="7">
        <v>6.24609618988132E-2</v>
      </c>
      <c r="Q15" s="7">
        <v>4.2328042328042298E-2</v>
      </c>
      <c r="R15" s="7">
        <v>3.9451114922813002E-2</v>
      </c>
    </row>
    <row r="16" spans="1:18" x14ac:dyDescent="0.25">
      <c r="A16" s="13" t="s">
        <v>29</v>
      </c>
      <c r="B16" s="10">
        <v>5.6646525679758301E-2</v>
      </c>
      <c r="C16" s="10">
        <v>4.8226950354609902E-2</v>
      </c>
      <c r="D16" s="10">
        <v>5.9498207885304605E-2</v>
      </c>
      <c r="E16" s="10">
        <v>6.9049553208773304E-2</v>
      </c>
      <c r="F16" s="10">
        <v>5.9156702328508406E-2</v>
      </c>
      <c r="G16" s="10">
        <v>5.78947368421052E-2</v>
      </c>
      <c r="H16" s="11">
        <v>3.9451114922813002E-2</v>
      </c>
      <c r="K16" t="s">
        <v>63</v>
      </c>
      <c r="L16" s="7">
        <v>5.4599850411368701E-2</v>
      </c>
      <c r="M16" s="7">
        <v>5.1567944250871002E-2</v>
      </c>
      <c r="N16" s="7">
        <v>6.9767441860465101E-2</v>
      </c>
      <c r="O16" s="7">
        <v>6.29722921914357E-2</v>
      </c>
      <c r="P16" s="7">
        <v>6.45768025078369E-2</v>
      </c>
      <c r="Q16" s="7">
        <v>4.2780748663101595E-2</v>
      </c>
      <c r="R16" s="7">
        <v>4.2628774422735299E-2</v>
      </c>
    </row>
    <row r="17" spans="1:18" x14ac:dyDescent="0.25">
      <c r="A17" s="13" t="s">
        <v>30</v>
      </c>
      <c r="B17" s="10">
        <v>6.1980347694633398E-2</v>
      </c>
      <c r="C17" s="10">
        <v>6.4156206415620601E-2</v>
      </c>
      <c r="D17" s="10">
        <v>7.0063694267515894E-2</v>
      </c>
      <c r="E17" s="10">
        <v>6.29722921914357E-2</v>
      </c>
      <c r="F17" s="10">
        <v>6.5285624607658507E-2</v>
      </c>
      <c r="G17" s="10">
        <v>3.2258064516128997E-2</v>
      </c>
      <c r="H17" s="11">
        <v>4.36681222707423E-2</v>
      </c>
      <c r="K17" t="s">
        <v>64</v>
      </c>
      <c r="L17" s="7">
        <v>5.6646525679758301E-2</v>
      </c>
      <c r="M17" s="7">
        <v>6.4156206415620601E-2</v>
      </c>
      <c r="N17" s="7">
        <v>7.0063694267515894E-2</v>
      </c>
      <c r="O17" s="7">
        <v>6.3934426229508109E-2</v>
      </c>
      <c r="P17" s="7">
        <v>6.5285624607658507E-2</v>
      </c>
      <c r="Q17" s="7">
        <v>5.2631578947368397E-2</v>
      </c>
      <c r="R17" s="7">
        <v>4.36681222707423E-2</v>
      </c>
    </row>
    <row r="18" spans="1:18" x14ac:dyDescent="0.25">
      <c r="A18" s="12" t="s">
        <v>32</v>
      </c>
      <c r="B18" s="8">
        <v>5.4546344984476462E-2</v>
      </c>
      <c r="C18" s="8">
        <v>5.673710665110674E-2</v>
      </c>
      <c r="D18" s="8">
        <v>6.5059136679320201E-2</v>
      </c>
      <c r="E18" s="8">
        <v>6.0465776707253067E-2</v>
      </c>
      <c r="F18" s="8">
        <v>6.3496516400568387E-2</v>
      </c>
      <c r="G18" s="8">
        <v>4.5578634259349299E-2</v>
      </c>
      <c r="H18" s="9">
        <v>4.3605680406665383E-2</v>
      </c>
      <c r="K18" t="s">
        <v>65</v>
      </c>
      <c r="L18" s="7">
        <v>6.1980347694633398E-2</v>
      </c>
      <c r="M18" s="7">
        <v>7.2115384615384595E-2</v>
      </c>
      <c r="N18" s="7">
        <v>7.1171818835370201E-2</v>
      </c>
      <c r="O18" s="7">
        <v>6.9049553208773304E-2</v>
      </c>
      <c r="P18" s="7">
        <v>6.6002490660024907E-2</v>
      </c>
      <c r="Q18" s="7">
        <v>5.78947368421052E-2</v>
      </c>
      <c r="R18" s="7">
        <v>5.3238686779059401E-2</v>
      </c>
    </row>
    <row r="19" spans="1:18" x14ac:dyDescent="0.25">
      <c r="A19" s="21" t="s">
        <v>61</v>
      </c>
      <c r="B19" s="10">
        <f>MIN(B$13:B$17)</f>
        <v>4.7547169811320698E-2</v>
      </c>
      <c r="C19" s="10">
        <f t="shared" ref="C19:H19" si="5">MIN(C$13:C$17)</f>
        <v>4.7619047619047603E-2</v>
      </c>
      <c r="D19" s="10">
        <f t="shared" si="5"/>
        <v>5.4794520547945202E-2</v>
      </c>
      <c r="E19" s="10">
        <f t="shared" si="5"/>
        <v>4.9089469517022893E-2</v>
      </c>
      <c r="F19" s="10">
        <f t="shared" si="5"/>
        <v>5.9156702328508406E-2</v>
      </c>
      <c r="G19" s="10">
        <f t="shared" si="5"/>
        <v>3.2258064516128997E-2</v>
      </c>
      <c r="H19" s="10">
        <f t="shared" si="5"/>
        <v>3.9041703637976898E-2</v>
      </c>
      <c r="K19" t="s">
        <v>66</v>
      </c>
      <c r="L19" s="7">
        <v>4.4106615139805003E-3</v>
      </c>
      <c r="M19" s="7">
        <v>6.0790273556229901E-4</v>
      </c>
      <c r="N19" s="7">
        <v>4.7036873373594024E-3</v>
      </c>
      <c r="O19" s="7">
        <v>8.1936728725024027E-3</v>
      </c>
      <c r="P19" s="7">
        <v>3.3042595703047933E-3</v>
      </c>
      <c r="Q19" s="7">
        <v>1.0069977811913301E-2</v>
      </c>
      <c r="R19" s="7">
        <v>4.0941128483610451E-4</v>
      </c>
    </row>
    <row r="20" spans="1:18" x14ac:dyDescent="0.25">
      <c r="A20" s="21" t="s">
        <v>62</v>
      </c>
      <c r="B20" s="10">
        <f>_xlfn.QUARTILE.INC(B$13:B$17,1)</f>
        <v>5.1957831325301199E-2</v>
      </c>
      <c r="C20" s="10">
        <f t="shared" ref="C20:H20" si="6">_xlfn.QUARTILE.INC(C$13:C$17,1)</f>
        <v>4.8226950354609902E-2</v>
      </c>
      <c r="D20" s="10">
        <f t="shared" si="6"/>
        <v>5.9498207885304605E-2</v>
      </c>
      <c r="E20" s="10">
        <f t="shared" si="6"/>
        <v>5.7283142389525296E-2</v>
      </c>
      <c r="F20" s="10">
        <f t="shared" si="6"/>
        <v>6.24609618988132E-2</v>
      </c>
      <c r="G20" s="10">
        <f t="shared" si="6"/>
        <v>4.2328042328042298E-2</v>
      </c>
      <c r="H20" s="10">
        <f t="shared" si="6"/>
        <v>3.9451114922813002E-2</v>
      </c>
      <c r="K20" t="s">
        <v>67</v>
      </c>
      <c r="L20" s="7">
        <v>2.6420190860675027E-3</v>
      </c>
      <c r="M20" s="7">
        <v>3.3409938962611005E-3</v>
      </c>
      <c r="N20" s="7">
        <v>1.0269233975160497E-2</v>
      </c>
      <c r="O20" s="7">
        <v>5.6891498019104036E-3</v>
      </c>
      <c r="P20" s="7">
        <v>2.1158406090237003E-3</v>
      </c>
      <c r="Q20" s="7">
        <v>4.5270633505929692E-4</v>
      </c>
      <c r="R20" s="7">
        <v>3.1776594999222973E-3</v>
      </c>
    </row>
    <row r="21" spans="1:18" x14ac:dyDescent="0.25">
      <c r="A21" s="21" t="s">
        <v>63</v>
      </c>
      <c r="B21" s="10">
        <f>_xlfn.QUARTILE.INC(B$13:B$17,2)</f>
        <v>5.4599850411368701E-2</v>
      </c>
      <c r="C21" s="10">
        <f t="shared" ref="C21:H21" si="7">_xlfn.QUARTILE.INC(C$13:C$17,2)</f>
        <v>5.1567944250871002E-2</v>
      </c>
      <c r="D21" s="10">
        <f t="shared" si="7"/>
        <v>6.9767441860465101E-2</v>
      </c>
      <c r="E21" s="10">
        <f t="shared" si="7"/>
        <v>6.29722921914357E-2</v>
      </c>
      <c r="F21" s="10">
        <f t="shared" si="7"/>
        <v>6.45768025078369E-2</v>
      </c>
      <c r="G21" s="10">
        <f t="shared" si="7"/>
        <v>4.2780748663101595E-2</v>
      </c>
      <c r="H21" s="10">
        <f t="shared" si="7"/>
        <v>4.2628774422735299E-2</v>
      </c>
      <c r="K21" t="s">
        <v>68</v>
      </c>
      <c r="L21" s="7">
        <v>2.0466752683896E-3</v>
      </c>
      <c r="M21" s="7">
        <v>1.2588262164749599E-2</v>
      </c>
      <c r="N21" s="7">
        <v>2.962524070507927E-4</v>
      </c>
      <c r="O21" s="7">
        <v>9.6213403807240971E-4</v>
      </c>
      <c r="P21" s="7">
        <v>7.0882209982160715E-4</v>
      </c>
      <c r="Q21" s="7">
        <v>9.8508302842668025E-3</v>
      </c>
      <c r="R21" s="7">
        <v>1.0393478480070009E-3</v>
      </c>
    </row>
    <row r="22" spans="1:18" x14ac:dyDescent="0.25">
      <c r="A22" s="21" t="s">
        <v>64</v>
      </c>
      <c r="B22" s="10">
        <f>_xlfn.QUARTILE.INC(B$13:B$17,3)</f>
        <v>5.6646525679758301E-2</v>
      </c>
      <c r="C22" s="10">
        <f t="shared" ref="C22:H22" si="8">_xlfn.QUARTILE.INC(C$13:C$17,3)</f>
        <v>6.4156206415620601E-2</v>
      </c>
      <c r="D22" s="10">
        <f t="shared" si="8"/>
        <v>7.0063694267515894E-2</v>
      </c>
      <c r="E22" s="10">
        <f t="shared" si="8"/>
        <v>6.3934426229508109E-2</v>
      </c>
      <c r="F22" s="10">
        <f t="shared" si="8"/>
        <v>6.5285624607658507E-2</v>
      </c>
      <c r="G22" s="10">
        <f t="shared" si="8"/>
        <v>5.2631578947368397E-2</v>
      </c>
      <c r="H22" s="10">
        <f t="shared" si="8"/>
        <v>4.36681222707423E-2</v>
      </c>
      <c r="K22" t="s">
        <v>69</v>
      </c>
      <c r="L22" s="7">
        <v>5.3338220148750962E-3</v>
      </c>
      <c r="M22" s="7">
        <v>7.9591781997639943E-3</v>
      </c>
      <c r="N22" s="7">
        <v>1.1081245678543072E-3</v>
      </c>
      <c r="O22" s="7">
        <v>5.1151269792651943E-3</v>
      </c>
      <c r="P22" s="7">
        <v>7.1686605236639944E-4</v>
      </c>
      <c r="Q22" s="7">
        <v>5.263157894736803E-3</v>
      </c>
      <c r="R22" s="7">
        <v>9.5705645083171004E-3</v>
      </c>
    </row>
    <row r="23" spans="1:18" ht="15.75" thickBot="1" x14ac:dyDescent="0.3">
      <c r="A23" s="22" t="s">
        <v>65</v>
      </c>
      <c r="B23" s="15">
        <f>MAX(B$13:B$17)</f>
        <v>6.1980347694633398E-2</v>
      </c>
      <c r="C23" s="15">
        <f t="shared" ref="C23:H23" si="9">MAX(C$13:C$17)</f>
        <v>7.2115384615384595E-2</v>
      </c>
      <c r="D23" s="15">
        <f t="shared" si="9"/>
        <v>7.1171818835370201E-2</v>
      </c>
      <c r="E23" s="15">
        <f t="shared" si="9"/>
        <v>6.9049553208773304E-2</v>
      </c>
      <c r="F23" s="15">
        <f t="shared" si="9"/>
        <v>6.6002490660024907E-2</v>
      </c>
      <c r="G23" s="15">
        <f t="shared" si="9"/>
        <v>5.78947368421052E-2</v>
      </c>
      <c r="H23" s="15">
        <f t="shared" si="9"/>
        <v>5.3238686779059401E-2</v>
      </c>
    </row>
    <row r="24" spans="1:18" x14ac:dyDescent="0.25">
      <c r="A24" s="17" t="s">
        <v>21</v>
      </c>
      <c r="B24" s="18">
        <v>3.2697547683923703E-2</v>
      </c>
      <c r="C24" s="18">
        <v>1.8779342723004598E-2</v>
      </c>
      <c r="D24" s="18">
        <v>3.2941176470588196E-2</v>
      </c>
      <c r="E24" s="18">
        <v>3.59281437125748E-2</v>
      </c>
      <c r="F24" s="18">
        <v>5.9880239520957994E-2</v>
      </c>
      <c r="G24" s="18">
        <v>4.2119565217391297E-2</v>
      </c>
      <c r="H24" s="19">
        <v>5.0520059435364001E-2</v>
      </c>
    </row>
    <row r="25" spans="1:18" x14ac:dyDescent="0.25">
      <c r="A25" s="13" t="s">
        <v>22</v>
      </c>
      <c r="B25" s="10">
        <v>2.0942408376963303E-2</v>
      </c>
      <c r="C25" s="10">
        <v>2.2598870056497099E-2</v>
      </c>
      <c r="D25" s="10">
        <v>2.3648648648648601E-2</v>
      </c>
      <c r="E25" s="10">
        <v>4.0358744394618798E-2</v>
      </c>
      <c r="F25" s="10">
        <v>5.3614457831325305E-2</v>
      </c>
      <c r="G25" s="10">
        <v>3.7338764426340799E-2</v>
      </c>
      <c r="H25" s="11">
        <v>3.1914893617021198E-2</v>
      </c>
      <c r="L25" t="s">
        <v>5</v>
      </c>
      <c r="M25" t="s">
        <v>9</v>
      </c>
      <c r="N25" t="s">
        <v>11</v>
      </c>
      <c r="O25" t="s">
        <v>13</v>
      </c>
      <c r="P25" t="s">
        <v>15</v>
      </c>
      <c r="Q25" t="s">
        <v>18</v>
      </c>
      <c r="R25" t="s">
        <v>19</v>
      </c>
    </row>
    <row r="26" spans="1:18" x14ac:dyDescent="0.25">
      <c r="A26" s="13" t="s">
        <v>23</v>
      </c>
      <c r="B26" s="10">
        <v>2.7097902097901999E-2</v>
      </c>
      <c r="C26" s="10">
        <v>3.1393568147013703E-2</v>
      </c>
      <c r="D26" s="10">
        <v>3.14569536423841E-2</v>
      </c>
      <c r="E26" s="10">
        <v>3.8599640933572703E-2</v>
      </c>
      <c r="F26" s="10">
        <v>4.8250904704463193E-2</v>
      </c>
      <c r="G26" s="10">
        <v>3.2786885245901599E-2</v>
      </c>
      <c r="H26" s="11">
        <v>3.0303030303030297E-2</v>
      </c>
      <c r="K26" t="s">
        <v>53</v>
      </c>
      <c r="L26" s="7">
        <v>2.0942408376963303E-2</v>
      </c>
      <c r="M26" s="7">
        <v>1.8779342723004598E-2</v>
      </c>
      <c r="N26" s="7">
        <v>2.3648648648648601E-2</v>
      </c>
      <c r="O26" s="7">
        <v>2.7705627705627699E-2</v>
      </c>
      <c r="P26" s="7">
        <v>4.1843541540327406E-2</v>
      </c>
      <c r="Q26" s="7">
        <v>2.6822558459422198E-2</v>
      </c>
      <c r="R26" s="7">
        <v>2.6760563380281602E-2</v>
      </c>
    </row>
    <row r="27" spans="1:18" x14ac:dyDescent="0.25">
      <c r="A27" s="13" t="s">
        <v>24</v>
      </c>
      <c r="B27" s="10">
        <v>2.3744292237442899E-2</v>
      </c>
      <c r="C27" s="10">
        <v>3.2208588957055202E-2</v>
      </c>
      <c r="D27" s="10">
        <v>4.3252595155709297E-2</v>
      </c>
      <c r="E27" s="10">
        <v>3.1559963931469703E-2</v>
      </c>
      <c r="F27" s="10">
        <v>4.1843541540327406E-2</v>
      </c>
      <c r="G27" s="10">
        <v>2.8159340659340601E-2</v>
      </c>
      <c r="H27" s="11">
        <v>2.6760563380281602E-2</v>
      </c>
      <c r="K27" t="s">
        <v>54</v>
      </c>
      <c r="L27" s="7">
        <v>2.3744292237442899E-2</v>
      </c>
      <c r="M27" s="7">
        <v>2.2598870056497099E-2</v>
      </c>
      <c r="N27" s="7">
        <v>3.14569536423841E-2</v>
      </c>
      <c r="O27" s="7">
        <v>3.1559963931469703E-2</v>
      </c>
      <c r="P27" s="7">
        <v>4.3636363636363598E-2</v>
      </c>
      <c r="Q27" s="7">
        <v>2.8159340659340601E-2</v>
      </c>
      <c r="R27" s="7">
        <v>3.0303030303030297E-2</v>
      </c>
    </row>
    <row r="28" spans="1:18" x14ac:dyDescent="0.25">
      <c r="A28" s="13" t="s">
        <v>25</v>
      </c>
      <c r="B28" s="10">
        <v>3.4759358288769998E-2</v>
      </c>
      <c r="C28" s="10">
        <v>3.6323202372127501E-2</v>
      </c>
      <c r="D28" s="10">
        <v>3.4542314335060401E-2</v>
      </c>
      <c r="E28" s="10">
        <v>2.7705627705627699E-2</v>
      </c>
      <c r="F28" s="10">
        <v>4.3636363636363598E-2</v>
      </c>
      <c r="G28" s="10">
        <v>2.6822558459422198E-2</v>
      </c>
      <c r="H28" s="11">
        <v>3.31753554502369E-2</v>
      </c>
      <c r="K28" t="s">
        <v>35</v>
      </c>
      <c r="L28" s="7">
        <v>2.7097902097901999E-2</v>
      </c>
      <c r="M28" s="7">
        <v>3.1393568147013703E-2</v>
      </c>
      <c r="N28" s="7">
        <v>3.2941176470588196E-2</v>
      </c>
      <c r="O28" s="7">
        <v>3.59281437125748E-2</v>
      </c>
      <c r="P28" s="7">
        <v>4.8250904704463193E-2</v>
      </c>
      <c r="Q28" s="7">
        <v>3.2786885245901599E-2</v>
      </c>
      <c r="R28" s="7">
        <v>3.1914893617021198E-2</v>
      </c>
    </row>
    <row r="29" spans="1:18" x14ac:dyDescent="0.25">
      <c r="A29" s="12" t="s">
        <v>34</v>
      </c>
      <c r="B29" s="8">
        <v>2.784830173700038E-2</v>
      </c>
      <c r="C29" s="8">
        <v>2.8260714451139618E-2</v>
      </c>
      <c r="D29" s="8">
        <v>3.3168337650478122E-2</v>
      </c>
      <c r="E29" s="8">
        <v>3.4830424135572739E-2</v>
      </c>
      <c r="F29" s="8">
        <v>4.9445101446687491E-2</v>
      </c>
      <c r="G29" s="8">
        <v>3.3445422801679302E-2</v>
      </c>
      <c r="H29" s="9">
        <v>3.4534780437186802E-2</v>
      </c>
      <c r="K29" t="s">
        <v>55</v>
      </c>
      <c r="L29" s="7">
        <v>3.2697547683923703E-2</v>
      </c>
      <c r="M29" s="7">
        <v>3.2208588957055202E-2</v>
      </c>
      <c r="N29" s="7">
        <v>3.4542314335060401E-2</v>
      </c>
      <c r="O29" s="7">
        <v>3.8599640933572703E-2</v>
      </c>
      <c r="P29" s="7">
        <v>5.3614457831325305E-2</v>
      </c>
      <c r="Q29" s="7">
        <v>3.7338764426340799E-2</v>
      </c>
      <c r="R29" s="7">
        <v>3.31753554502369E-2</v>
      </c>
    </row>
    <row r="30" spans="1:18" x14ac:dyDescent="0.25">
      <c r="A30" s="13" t="s">
        <v>37</v>
      </c>
      <c r="B30" s="10">
        <f>MIN(B$24:B$28)</f>
        <v>2.0942408376963303E-2</v>
      </c>
      <c r="C30" s="10">
        <f t="shared" ref="C30:H30" si="10">MIN(C$24:C$28)</f>
        <v>1.8779342723004598E-2</v>
      </c>
      <c r="D30" s="10">
        <f t="shared" si="10"/>
        <v>2.3648648648648601E-2</v>
      </c>
      <c r="E30" s="10">
        <f t="shared" si="10"/>
        <v>2.7705627705627699E-2</v>
      </c>
      <c r="F30" s="10">
        <f t="shared" si="10"/>
        <v>4.1843541540327406E-2</v>
      </c>
      <c r="G30" s="10">
        <f t="shared" si="10"/>
        <v>2.6822558459422198E-2</v>
      </c>
      <c r="H30" s="10">
        <f t="shared" si="10"/>
        <v>2.6760563380281602E-2</v>
      </c>
      <c r="K30" t="s">
        <v>56</v>
      </c>
      <c r="L30" s="7">
        <v>3.4759358288769998E-2</v>
      </c>
      <c r="M30" s="7">
        <v>3.6323202372127501E-2</v>
      </c>
      <c r="N30" s="7">
        <v>4.3252595155709297E-2</v>
      </c>
      <c r="O30" s="7">
        <v>4.0358744394618798E-2</v>
      </c>
      <c r="P30" s="7">
        <v>5.9880239520957994E-2</v>
      </c>
      <c r="Q30" s="7">
        <v>4.2119565217391297E-2</v>
      </c>
      <c r="R30" s="7">
        <v>5.0520059435364001E-2</v>
      </c>
    </row>
    <row r="31" spans="1:18" x14ac:dyDescent="0.25">
      <c r="A31" s="13" t="s">
        <v>38</v>
      </c>
      <c r="B31" s="10">
        <f>_xlfn.QUARTILE.INC(B$24:B$28,1)</f>
        <v>2.3744292237442899E-2</v>
      </c>
      <c r="C31" s="10">
        <f t="shared" ref="C31:H31" si="11">_xlfn.QUARTILE.INC(C$24:C$28,1)</f>
        <v>2.2598870056497099E-2</v>
      </c>
      <c r="D31" s="10">
        <f t="shared" si="11"/>
        <v>3.14569536423841E-2</v>
      </c>
      <c r="E31" s="10">
        <f t="shared" si="11"/>
        <v>3.1559963931469703E-2</v>
      </c>
      <c r="F31" s="10">
        <f t="shared" si="11"/>
        <v>4.3636363636363598E-2</v>
      </c>
      <c r="G31" s="10">
        <f t="shared" si="11"/>
        <v>2.8159340659340601E-2</v>
      </c>
      <c r="H31" s="10">
        <f t="shared" si="11"/>
        <v>3.0303030303030297E-2</v>
      </c>
      <c r="K31" t="s">
        <v>57</v>
      </c>
      <c r="L31" s="7">
        <v>2.8018838604795954E-3</v>
      </c>
      <c r="M31" s="7">
        <v>3.8195273334925006E-3</v>
      </c>
      <c r="N31" s="7">
        <v>7.8083049937354987E-3</v>
      </c>
      <c r="O31" s="7">
        <v>3.8543362258420047E-3</v>
      </c>
      <c r="P31" s="7">
        <v>1.7928220960361924E-3</v>
      </c>
      <c r="Q31" s="7">
        <v>1.3367821999184029E-3</v>
      </c>
      <c r="R31" s="7">
        <v>3.5424669227486945E-3</v>
      </c>
    </row>
    <row r="32" spans="1:18" x14ac:dyDescent="0.25">
      <c r="A32" s="13" t="s">
        <v>7</v>
      </c>
      <c r="B32" s="10">
        <f>_xlfn.QUARTILE.INC(B$24:B$28,2)</f>
        <v>2.7097902097901999E-2</v>
      </c>
      <c r="C32" s="10">
        <f t="shared" ref="C32:H32" si="12">_xlfn.QUARTILE.INC(C$24:C$28,2)</f>
        <v>3.1393568147013703E-2</v>
      </c>
      <c r="D32" s="10">
        <f t="shared" si="12"/>
        <v>3.2941176470588196E-2</v>
      </c>
      <c r="E32" s="10">
        <f t="shared" si="12"/>
        <v>3.59281437125748E-2</v>
      </c>
      <c r="F32" s="10">
        <f t="shared" si="12"/>
        <v>4.8250904704463193E-2</v>
      </c>
      <c r="G32" s="10">
        <f t="shared" si="12"/>
        <v>3.2786885245901599E-2</v>
      </c>
      <c r="H32" s="10">
        <f t="shared" si="12"/>
        <v>3.1914893617021198E-2</v>
      </c>
      <c r="K32" t="s">
        <v>58</v>
      </c>
      <c r="L32" s="7">
        <v>3.3536098604591003E-3</v>
      </c>
      <c r="M32" s="7">
        <v>8.7946980905166047E-3</v>
      </c>
      <c r="N32" s="7">
        <v>1.4842228282040959E-3</v>
      </c>
      <c r="O32" s="7">
        <v>4.3681797811050971E-3</v>
      </c>
      <c r="P32" s="7">
        <v>4.6145410680995952E-3</v>
      </c>
      <c r="Q32" s="7">
        <v>4.6275445865609985E-3</v>
      </c>
      <c r="R32" s="7">
        <v>1.6118633139909008E-3</v>
      </c>
    </row>
    <row r="33" spans="1:18" x14ac:dyDescent="0.25">
      <c r="A33" s="13" t="s">
        <v>39</v>
      </c>
      <c r="B33" s="10">
        <f>_xlfn.QUARTILE.INC(B$24:B$28,3)</f>
        <v>3.2697547683923703E-2</v>
      </c>
      <c r="C33" s="10">
        <f t="shared" ref="C33:H33" si="13">_xlfn.QUARTILE.INC(C$24:C$28,3)</f>
        <v>3.2208588957055202E-2</v>
      </c>
      <c r="D33" s="10">
        <f t="shared" si="13"/>
        <v>3.4542314335060401E-2</v>
      </c>
      <c r="E33" s="10">
        <f t="shared" si="13"/>
        <v>3.8599640933572703E-2</v>
      </c>
      <c r="F33" s="10">
        <f t="shared" si="13"/>
        <v>5.3614457831325305E-2</v>
      </c>
      <c r="G33" s="10">
        <f t="shared" si="13"/>
        <v>3.7338764426340799E-2</v>
      </c>
      <c r="H33" s="10">
        <f t="shared" si="13"/>
        <v>3.31753554502369E-2</v>
      </c>
      <c r="K33" t="s">
        <v>59</v>
      </c>
      <c r="L33" s="7">
        <v>5.5996455860217037E-3</v>
      </c>
      <c r="M33" s="7">
        <v>8.1502081004149879E-4</v>
      </c>
      <c r="N33" s="7">
        <v>1.6011378644722046E-3</v>
      </c>
      <c r="O33" s="7">
        <v>2.6714972209979024E-3</v>
      </c>
      <c r="P33" s="7">
        <v>5.3635531268621112E-3</v>
      </c>
      <c r="Q33" s="7">
        <v>4.5518791804392E-3</v>
      </c>
      <c r="R33" s="7">
        <v>1.2604618332157022E-3</v>
      </c>
    </row>
    <row r="34" spans="1:18" ht="15.75" thickBot="1" x14ac:dyDescent="0.3">
      <c r="A34" s="14" t="s">
        <v>40</v>
      </c>
      <c r="B34" s="15">
        <f>MAX(B$24:B$28)</f>
        <v>3.4759358288769998E-2</v>
      </c>
      <c r="C34" s="15">
        <f t="shared" ref="C34:H34" si="14">MAX(C$24:C$28)</f>
        <v>3.6323202372127501E-2</v>
      </c>
      <c r="D34" s="15">
        <f t="shared" si="14"/>
        <v>4.3252595155709297E-2</v>
      </c>
      <c r="E34" s="15">
        <f t="shared" si="14"/>
        <v>4.0358744394618798E-2</v>
      </c>
      <c r="F34" s="15">
        <f t="shared" si="14"/>
        <v>5.9880239520957994E-2</v>
      </c>
      <c r="G34" s="15">
        <f t="shared" si="14"/>
        <v>4.2119565217391297E-2</v>
      </c>
      <c r="H34" s="15">
        <f t="shared" si="14"/>
        <v>5.0520059435364001E-2</v>
      </c>
      <c r="K34" t="s">
        <v>60</v>
      </c>
      <c r="L34" s="7">
        <v>2.0618106048462953E-3</v>
      </c>
      <c r="M34" s="7">
        <v>4.1146134150722991E-3</v>
      </c>
      <c r="N34" s="7">
        <v>8.7102808206488969E-3</v>
      </c>
      <c r="O34" s="7">
        <v>1.7591034610460951E-3</v>
      </c>
      <c r="P34" s="7">
        <v>6.2657816896326893E-3</v>
      </c>
      <c r="Q34" s="7">
        <v>4.7808007910504977E-3</v>
      </c>
      <c r="R34" s="7">
        <v>1.7344703985127101E-2</v>
      </c>
    </row>
    <row r="37" spans="1:18" x14ac:dyDescent="0.25">
      <c r="A37" t="s">
        <v>41</v>
      </c>
      <c r="B37" s="20">
        <f>B9-B8</f>
        <v>9.4808038157792041E-3</v>
      </c>
      <c r="C37" s="20">
        <f t="shared" ref="C37:H37" si="15">C9-C8</f>
        <v>4.2281128328448062E-3</v>
      </c>
      <c r="D37" s="20">
        <f t="shared" si="15"/>
        <v>2.9670848276463074E-3</v>
      </c>
      <c r="E37" s="20">
        <f t="shared" si="15"/>
        <v>2.8068055351134075E-3</v>
      </c>
      <c r="F37" s="20">
        <f t="shared" si="15"/>
        <v>1.8925629844960962E-3</v>
      </c>
      <c r="G37" s="20">
        <f t="shared" si="15"/>
        <v>1.352103099792959E-4</v>
      </c>
      <c r="H37" s="20">
        <f t="shared" si="15"/>
        <v>6.5351384589729944E-3</v>
      </c>
    </row>
    <row r="38" spans="1:18" x14ac:dyDescent="0.25">
      <c r="A38" t="s">
        <v>42</v>
      </c>
      <c r="B38" s="20">
        <f>B10-B9</f>
        <v>1.3217367483905895E-3</v>
      </c>
      <c r="C38" s="20">
        <f t="shared" ref="C38:H38" si="16">C10-C9</f>
        <v>9.2148106201979385E-4</v>
      </c>
      <c r="D38" s="20">
        <f t="shared" si="16"/>
        <v>2.2096633330961971E-3</v>
      </c>
      <c r="E38" s="20">
        <f t="shared" si="16"/>
        <v>1.3169469598965922E-3</v>
      </c>
      <c r="F38" s="20">
        <f t="shared" si="16"/>
        <v>2.0566805193393961E-3</v>
      </c>
      <c r="G38" s="20">
        <f t="shared" si="16"/>
        <v>3.2232733116622017E-3</v>
      </c>
      <c r="H38" s="20">
        <f t="shared" si="16"/>
        <v>1.9365476687129013E-3</v>
      </c>
    </row>
    <row r="39" spans="1:18" x14ac:dyDescent="0.25">
      <c r="A39" t="s">
        <v>43</v>
      </c>
      <c r="B39" s="20">
        <f t="shared" ref="B39:H40" si="17">B11-B10</f>
        <v>2.4929365312798962E-3</v>
      </c>
      <c r="C39" s="20">
        <f t="shared" si="17"/>
        <v>6.3908716453041081E-3</v>
      </c>
      <c r="D39" s="20">
        <f t="shared" si="17"/>
        <v>1.2910850214693605E-2</v>
      </c>
      <c r="E39" s="20">
        <f t="shared" si="17"/>
        <v>5.9086021505375952E-3</v>
      </c>
      <c r="F39" s="20">
        <f t="shared" si="17"/>
        <v>6.3866738088260017E-3</v>
      </c>
      <c r="G39" s="20">
        <f t="shared" si="17"/>
        <v>1.2381767012758019E-3</v>
      </c>
      <c r="H39" s="20">
        <f t="shared" si="17"/>
        <v>3.7601013612695022E-3</v>
      </c>
    </row>
    <row r="40" spans="1:18" x14ac:dyDescent="0.25">
      <c r="A40" t="s">
        <v>44</v>
      </c>
      <c r="B40" s="20">
        <f t="shared" si="17"/>
        <v>4.1636910445320974E-4</v>
      </c>
      <c r="C40" s="20">
        <f t="shared" si="17"/>
        <v>4.8115922703380887E-3</v>
      </c>
      <c r="D40" s="20">
        <f t="shared" si="17"/>
        <v>3.4431953291233913E-3</v>
      </c>
      <c r="E40" s="20">
        <f t="shared" si="17"/>
        <v>1.0378706078193203E-2</v>
      </c>
      <c r="F40" s="20">
        <f t="shared" si="17"/>
        <v>4.7856096841750184E-4</v>
      </c>
      <c r="G40" s="20">
        <f t="shared" si="17"/>
        <v>2.1971919480721913E-3</v>
      </c>
      <c r="H40" s="20">
        <f t="shared" si="17"/>
        <v>2.8834770843902957E-3</v>
      </c>
    </row>
    <row r="41" spans="1:18" x14ac:dyDescent="0.25">
      <c r="B41" s="20"/>
    </row>
    <row r="42" spans="1:18" x14ac:dyDescent="0.25">
      <c r="A42" t="s">
        <v>41</v>
      </c>
      <c r="B42" s="20">
        <f>B20-B19</f>
        <v>4.4106615139805003E-3</v>
      </c>
      <c r="C42" s="20">
        <f t="shared" ref="C42:H42" si="18">C20-C19</f>
        <v>6.0790273556229901E-4</v>
      </c>
      <c r="D42" s="20">
        <f t="shared" si="18"/>
        <v>4.7036873373594024E-3</v>
      </c>
      <c r="E42" s="20">
        <f t="shared" si="18"/>
        <v>8.1936728725024027E-3</v>
      </c>
      <c r="F42" s="20">
        <f t="shared" si="18"/>
        <v>3.3042595703047933E-3</v>
      </c>
      <c r="G42" s="20">
        <f t="shared" si="18"/>
        <v>1.0069977811913301E-2</v>
      </c>
      <c r="H42" s="20">
        <f t="shared" si="18"/>
        <v>4.0941128483610451E-4</v>
      </c>
    </row>
    <row r="43" spans="1:18" x14ac:dyDescent="0.25">
      <c r="A43" t="s">
        <v>42</v>
      </c>
      <c r="B43" s="20">
        <f t="shared" ref="B43:H45" si="19">B21-B20</f>
        <v>2.6420190860675027E-3</v>
      </c>
      <c r="C43" s="20">
        <f t="shared" si="19"/>
        <v>3.3409938962611005E-3</v>
      </c>
      <c r="D43" s="20">
        <f t="shared" si="19"/>
        <v>1.0269233975160497E-2</v>
      </c>
      <c r="E43" s="20">
        <f t="shared" si="19"/>
        <v>5.6891498019104036E-3</v>
      </c>
      <c r="F43" s="20">
        <f t="shared" si="19"/>
        <v>2.1158406090237003E-3</v>
      </c>
      <c r="G43" s="20">
        <f t="shared" si="19"/>
        <v>4.5270633505929692E-4</v>
      </c>
      <c r="H43" s="20">
        <f t="shared" si="19"/>
        <v>3.1776594999222973E-3</v>
      </c>
    </row>
    <row r="44" spans="1:18" x14ac:dyDescent="0.25">
      <c r="A44" t="s">
        <v>43</v>
      </c>
      <c r="B44" s="20">
        <f t="shared" si="19"/>
        <v>2.0466752683896E-3</v>
      </c>
      <c r="C44" s="20">
        <f t="shared" si="19"/>
        <v>1.2588262164749599E-2</v>
      </c>
      <c r="D44" s="20">
        <f t="shared" si="19"/>
        <v>2.962524070507927E-4</v>
      </c>
      <c r="E44" s="20">
        <f t="shared" si="19"/>
        <v>9.6213403807240971E-4</v>
      </c>
      <c r="F44" s="20">
        <f t="shared" si="19"/>
        <v>7.0882209982160715E-4</v>
      </c>
      <c r="G44" s="20">
        <f t="shared" si="19"/>
        <v>9.8508302842668025E-3</v>
      </c>
      <c r="H44" s="20">
        <f t="shared" si="19"/>
        <v>1.0393478480070009E-3</v>
      </c>
    </row>
    <row r="45" spans="1:18" x14ac:dyDescent="0.25">
      <c r="A45" t="s">
        <v>44</v>
      </c>
      <c r="B45" s="20">
        <f t="shared" si="19"/>
        <v>5.3338220148750962E-3</v>
      </c>
      <c r="C45" s="20">
        <f t="shared" si="19"/>
        <v>7.9591781997639943E-3</v>
      </c>
      <c r="D45" s="20">
        <f t="shared" si="19"/>
        <v>1.1081245678543072E-3</v>
      </c>
      <c r="E45" s="20">
        <f t="shared" si="19"/>
        <v>5.1151269792651943E-3</v>
      </c>
      <c r="F45" s="20">
        <f t="shared" si="19"/>
        <v>7.1686605236639944E-4</v>
      </c>
      <c r="G45" s="20">
        <f t="shared" si="19"/>
        <v>5.263157894736803E-3</v>
      </c>
      <c r="H45" s="20">
        <f t="shared" si="19"/>
        <v>9.5705645083171004E-3</v>
      </c>
    </row>
    <row r="47" spans="1:18" x14ac:dyDescent="0.25">
      <c r="A47" t="s">
        <v>41</v>
      </c>
      <c r="B47" s="20">
        <f>B31-B30</f>
        <v>2.8018838604795954E-3</v>
      </c>
      <c r="C47" s="20">
        <f t="shared" ref="C47:H47" si="20">C31-C30</f>
        <v>3.8195273334925006E-3</v>
      </c>
      <c r="D47" s="20">
        <f t="shared" si="20"/>
        <v>7.8083049937354987E-3</v>
      </c>
      <c r="E47" s="20">
        <f t="shared" si="20"/>
        <v>3.8543362258420047E-3</v>
      </c>
      <c r="F47" s="20">
        <f t="shared" si="20"/>
        <v>1.7928220960361924E-3</v>
      </c>
      <c r="G47" s="20">
        <f t="shared" si="20"/>
        <v>1.3367821999184029E-3</v>
      </c>
      <c r="H47" s="20">
        <f t="shared" si="20"/>
        <v>3.5424669227486945E-3</v>
      </c>
    </row>
    <row r="48" spans="1:18" x14ac:dyDescent="0.25">
      <c r="A48" t="s">
        <v>42</v>
      </c>
      <c r="B48" s="20">
        <f t="shared" ref="B48:H50" si="21">B32-B31</f>
        <v>3.3536098604591003E-3</v>
      </c>
      <c r="C48" s="20">
        <f t="shared" si="21"/>
        <v>8.7946980905166047E-3</v>
      </c>
      <c r="D48" s="20">
        <f t="shared" si="21"/>
        <v>1.4842228282040959E-3</v>
      </c>
      <c r="E48" s="20">
        <f t="shared" si="21"/>
        <v>4.3681797811050971E-3</v>
      </c>
      <c r="F48" s="20">
        <f t="shared" si="21"/>
        <v>4.6145410680995952E-3</v>
      </c>
      <c r="G48" s="20">
        <f t="shared" si="21"/>
        <v>4.6275445865609985E-3</v>
      </c>
      <c r="H48" s="20">
        <f t="shared" si="21"/>
        <v>1.6118633139909008E-3</v>
      </c>
    </row>
    <row r="49" spans="1:8" x14ac:dyDescent="0.25">
      <c r="A49" t="s">
        <v>43</v>
      </c>
      <c r="B49" s="20">
        <f t="shared" si="21"/>
        <v>5.5996455860217037E-3</v>
      </c>
      <c r="C49" s="20">
        <f t="shared" si="21"/>
        <v>8.1502081004149879E-4</v>
      </c>
      <c r="D49" s="20">
        <f t="shared" si="21"/>
        <v>1.6011378644722046E-3</v>
      </c>
      <c r="E49" s="20">
        <f t="shared" si="21"/>
        <v>2.6714972209979024E-3</v>
      </c>
      <c r="F49" s="20">
        <f t="shared" si="21"/>
        <v>5.3635531268621112E-3</v>
      </c>
      <c r="G49" s="20">
        <f t="shared" si="21"/>
        <v>4.5518791804392E-3</v>
      </c>
      <c r="H49" s="20">
        <f t="shared" si="21"/>
        <v>1.2604618332157022E-3</v>
      </c>
    </row>
    <row r="50" spans="1:8" x14ac:dyDescent="0.25">
      <c r="A50" t="s">
        <v>44</v>
      </c>
      <c r="B50" s="20">
        <f t="shared" si="21"/>
        <v>2.0618106048462953E-3</v>
      </c>
      <c r="C50" s="20">
        <f t="shared" si="21"/>
        <v>4.1146134150722991E-3</v>
      </c>
      <c r="D50" s="20">
        <f t="shared" si="21"/>
        <v>8.7102808206488969E-3</v>
      </c>
      <c r="E50" s="20">
        <f t="shared" si="21"/>
        <v>1.7591034610460951E-3</v>
      </c>
      <c r="F50" s="20">
        <f t="shared" si="21"/>
        <v>6.2657816896326893E-3</v>
      </c>
      <c r="G50" s="20">
        <f t="shared" si="21"/>
        <v>4.7808007910504977E-3</v>
      </c>
      <c r="H50" s="20">
        <f t="shared" si="21"/>
        <v>1.7344703985127101E-2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FDEC6-D395-451A-89B3-4543C46552BC}">
  <dimension ref="A1:H23"/>
  <sheetViews>
    <sheetView zoomScale="115" zoomScaleNormal="115" workbookViewId="0">
      <selection activeCell="G8" sqref="G8"/>
    </sheetView>
  </sheetViews>
  <sheetFormatPr baseColWidth="10" defaultRowHeight="15" x14ac:dyDescent="0.25"/>
  <cols>
    <col min="1" max="1" width="32.140625" bestFit="1" customWidth="1"/>
    <col min="2" max="8" width="16" customWidth="1"/>
  </cols>
  <sheetData>
    <row r="1" spans="1:8" x14ac:dyDescent="0.25"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</row>
    <row r="2" spans="1:8" x14ac:dyDescent="0.25">
      <c r="A2" t="s">
        <v>71</v>
      </c>
      <c r="B2">
        <v>1801</v>
      </c>
      <c r="C2">
        <v>1506</v>
      </c>
      <c r="D2">
        <v>1730</v>
      </c>
      <c r="E2">
        <v>1503</v>
      </c>
      <c r="F2">
        <v>1536</v>
      </c>
      <c r="G2">
        <v>2376</v>
      </c>
      <c r="H2">
        <v>1575</v>
      </c>
    </row>
    <row r="3" spans="1:8" x14ac:dyDescent="0.25">
      <c r="A3" t="s">
        <v>73</v>
      </c>
      <c r="B3">
        <v>1818</v>
      </c>
      <c r="C3">
        <v>1523</v>
      </c>
      <c r="D3">
        <v>1641</v>
      </c>
      <c r="E3">
        <v>1434</v>
      </c>
      <c r="F3">
        <v>1551</v>
      </c>
      <c r="G3">
        <v>2403</v>
      </c>
      <c r="H3">
        <v>1620</v>
      </c>
    </row>
    <row r="4" spans="1:8" x14ac:dyDescent="0.25">
      <c r="A4" t="s">
        <v>74</v>
      </c>
      <c r="B4">
        <v>1807</v>
      </c>
      <c r="C4">
        <v>1566</v>
      </c>
      <c r="D4">
        <v>1715</v>
      </c>
      <c r="E4">
        <v>1488</v>
      </c>
      <c r="F4">
        <v>1534</v>
      </c>
      <c r="G4">
        <v>2381</v>
      </c>
      <c r="H4">
        <v>1598</v>
      </c>
    </row>
    <row r="5" spans="1:8" x14ac:dyDescent="0.25">
      <c r="A5" t="s">
        <v>75</v>
      </c>
      <c r="B5">
        <v>1782</v>
      </c>
      <c r="C5">
        <v>1490</v>
      </c>
      <c r="D5">
        <v>1687</v>
      </c>
      <c r="E5">
        <v>1500</v>
      </c>
      <c r="F5">
        <v>1548</v>
      </c>
      <c r="G5">
        <v>2394</v>
      </c>
      <c r="H5">
        <v>1523</v>
      </c>
    </row>
    <row r="6" spans="1:8" x14ac:dyDescent="0.25">
      <c r="A6" t="s">
        <v>76</v>
      </c>
      <c r="B6">
        <v>1720</v>
      </c>
      <c r="C6">
        <v>1568</v>
      </c>
      <c r="D6">
        <v>1773</v>
      </c>
      <c r="E6">
        <v>1546</v>
      </c>
      <c r="F6">
        <v>1548</v>
      </c>
      <c r="G6">
        <v>2390</v>
      </c>
      <c r="H6">
        <v>1606</v>
      </c>
    </row>
    <row r="7" spans="1:8" x14ac:dyDescent="0.25">
      <c r="A7" t="s">
        <v>70</v>
      </c>
      <c r="B7">
        <f>AVERAGE(B$2:B$6)</f>
        <v>1785.6</v>
      </c>
      <c r="C7">
        <f>AVERAGE(C$2:C$6)</f>
        <v>1530.6</v>
      </c>
      <c r="D7">
        <f>AVERAGE(D$2:D$6)</f>
        <v>1709.2</v>
      </c>
      <c r="E7">
        <f>AVERAGE(E$2:E$6)</f>
        <v>1494.2</v>
      </c>
      <c r="F7">
        <f t="shared" ref="F7:H7" si="0">AVERAGE(F$2:F$6)</f>
        <v>1543.4</v>
      </c>
      <c r="G7">
        <f t="shared" si="0"/>
        <v>2388.8000000000002</v>
      </c>
      <c r="H7">
        <f t="shared" si="0"/>
        <v>1584.4</v>
      </c>
    </row>
    <row r="9" spans="1:8" x14ac:dyDescent="0.25">
      <c r="A9" t="s">
        <v>72</v>
      </c>
      <c r="B9">
        <v>1434</v>
      </c>
      <c r="C9">
        <v>1323</v>
      </c>
      <c r="D9">
        <v>1413</v>
      </c>
      <c r="E9">
        <v>1191</v>
      </c>
      <c r="F9">
        <v>1601</v>
      </c>
      <c r="G9">
        <v>362</v>
      </c>
      <c r="H9">
        <v>1126</v>
      </c>
    </row>
    <row r="10" spans="1:8" x14ac:dyDescent="0.25">
      <c r="A10" t="s">
        <v>77</v>
      </c>
      <c r="B10">
        <v>1410</v>
      </c>
      <c r="C10">
        <v>1324</v>
      </c>
      <c r="D10">
        <v>1395</v>
      </c>
      <c r="E10">
        <v>1231</v>
      </c>
      <c r="F10">
        <v>1595</v>
      </c>
      <c r="G10">
        <v>363</v>
      </c>
      <c r="H10">
        <v>1127</v>
      </c>
    </row>
    <row r="11" spans="1:8" x14ac:dyDescent="0.25">
      <c r="A11" t="s">
        <v>78</v>
      </c>
      <c r="B11">
        <v>1456</v>
      </c>
      <c r="C11">
        <v>1337</v>
      </c>
      <c r="D11">
        <v>1391</v>
      </c>
      <c r="E11">
        <v>1263</v>
      </c>
      <c r="F11">
        <v>1606</v>
      </c>
      <c r="G11">
        <v>359</v>
      </c>
      <c r="H11">
        <v>1127</v>
      </c>
    </row>
    <row r="12" spans="1:8" x14ac:dyDescent="0.25">
      <c r="A12" t="s">
        <v>79</v>
      </c>
      <c r="B12">
        <v>1491</v>
      </c>
      <c r="C12">
        <v>1325</v>
      </c>
      <c r="D12">
        <v>1333</v>
      </c>
      <c r="E12">
        <v>1220</v>
      </c>
      <c r="F12">
        <v>1589</v>
      </c>
      <c r="G12">
        <v>359</v>
      </c>
      <c r="H12">
        <v>1166</v>
      </c>
    </row>
    <row r="13" spans="1:8" x14ac:dyDescent="0.25">
      <c r="A13" t="s">
        <v>80</v>
      </c>
      <c r="B13">
        <v>1435</v>
      </c>
      <c r="C13">
        <v>1328</v>
      </c>
      <c r="D13">
        <v>1387</v>
      </c>
      <c r="E13">
        <v>1222</v>
      </c>
      <c r="F13">
        <v>1593</v>
      </c>
      <c r="G13">
        <v>355</v>
      </c>
      <c r="H13">
        <v>1145</v>
      </c>
    </row>
    <row r="14" spans="1:8" x14ac:dyDescent="0.25">
      <c r="A14" t="s">
        <v>70</v>
      </c>
      <c r="B14">
        <f>AVERAGE(B$9:B$13)</f>
        <v>1445.2</v>
      </c>
      <c r="C14">
        <f>AVERAGE(C$9:C$13)</f>
        <v>1327.4</v>
      </c>
      <c r="D14">
        <f>AVERAGE(D$9:D$13)</f>
        <v>1383.8</v>
      </c>
      <c r="E14">
        <f>AVERAGE(E$9:E$13)</f>
        <v>1225.4000000000001</v>
      </c>
      <c r="F14">
        <f t="shared" ref="F14:H14" si="1">AVERAGE(F$9:F$13)</f>
        <v>1596.8</v>
      </c>
      <c r="G14">
        <f t="shared" si="1"/>
        <v>359.6</v>
      </c>
      <c r="H14">
        <f t="shared" si="1"/>
        <v>1138.2</v>
      </c>
    </row>
    <row r="16" spans="1:8" x14ac:dyDescent="0.25">
      <c r="A16" t="s">
        <v>25</v>
      </c>
      <c r="B16">
        <v>1349</v>
      </c>
      <c r="C16">
        <v>1122</v>
      </c>
      <c r="D16">
        <v>1158</v>
      </c>
      <c r="E16">
        <v>1155</v>
      </c>
      <c r="F16">
        <v>1670</v>
      </c>
      <c r="G16">
        <v>790</v>
      </c>
      <c r="H16">
        <v>673</v>
      </c>
    </row>
    <row r="17" spans="1:8" x14ac:dyDescent="0.25">
      <c r="A17" t="s">
        <v>81</v>
      </c>
      <c r="B17">
        <v>1304</v>
      </c>
      <c r="C17">
        <v>1095</v>
      </c>
      <c r="D17">
        <v>1156</v>
      </c>
      <c r="E17">
        <v>1109</v>
      </c>
      <c r="F17">
        <v>1660</v>
      </c>
      <c r="G17">
        <v>792</v>
      </c>
      <c r="H17">
        <v>658</v>
      </c>
    </row>
    <row r="18" spans="1:8" x14ac:dyDescent="0.25">
      <c r="A18" t="s">
        <v>23</v>
      </c>
      <c r="B18">
        <v>1306</v>
      </c>
      <c r="C18">
        <v>1144</v>
      </c>
      <c r="D18">
        <v>1208</v>
      </c>
      <c r="E18">
        <v>1114</v>
      </c>
      <c r="F18">
        <v>1658</v>
      </c>
      <c r="G18">
        <v>787</v>
      </c>
      <c r="H18">
        <v>660</v>
      </c>
    </row>
    <row r="19" spans="1:8" x14ac:dyDescent="0.25">
      <c r="A19" t="s">
        <v>82</v>
      </c>
      <c r="B19">
        <v>1416</v>
      </c>
      <c r="C19">
        <v>1146</v>
      </c>
      <c r="D19">
        <v>1184</v>
      </c>
      <c r="E19">
        <v>1115</v>
      </c>
      <c r="F19">
        <v>1649</v>
      </c>
      <c r="G19">
        <v>783</v>
      </c>
      <c r="H19">
        <v>710</v>
      </c>
    </row>
    <row r="20" spans="1:8" x14ac:dyDescent="0.25">
      <c r="A20" t="s">
        <v>21</v>
      </c>
      <c r="B20">
        <v>1278</v>
      </c>
      <c r="C20">
        <v>1101</v>
      </c>
      <c r="D20">
        <v>1275</v>
      </c>
      <c r="E20">
        <v>1169</v>
      </c>
      <c r="F20">
        <v>1650</v>
      </c>
      <c r="G20">
        <v>783</v>
      </c>
      <c r="H20">
        <v>633</v>
      </c>
    </row>
    <row r="21" spans="1:8" x14ac:dyDescent="0.25">
      <c r="A21" t="s">
        <v>70</v>
      </c>
      <c r="B21">
        <f>AVERAGE(B$16:B$20)</f>
        <v>1330.6</v>
      </c>
      <c r="C21">
        <f>AVERAGE(C$16:C$20)</f>
        <v>1121.5999999999999</v>
      </c>
      <c r="D21">
        <f>AVERAGE(D$16:D$20)</f>
        <v>1196.2</v>
      </c>
      <c r="E21">
        <f>AVERAGE(E$16:E$20)</f>
        <v>1132.4000000000001</v>
      </c>
      <c r="F21">
        <f t="shared" ref="F21:H21" si="2">AVERAGE(F$16:F$20)</f>
        <v>1657.4</v>
      </c>
      <c r="G21">
        <f t="shared" si="2"/>
        <v>787</v>
      </c>
      <c r="H21">
        <f t="shared" si="2"/>
        <v>666.8</v>
      </c>
    </row>
    <row r="23" spans="1:8" x14ac:dyDescent="0.25">
      <c r="B23">
        <f>SUM(B2:B6,B9:B13,B16:B20)</f>
        <v>22807</v>
      </c>
      <c r="C23">
        <f>SUM(C2:C6,C9:C13,C16:C20)</f>
        <v>19898</v>
      </c>
      <c r="D23">
        <f t="shared" ref="D23:H23" si="3">SUM(D2:D6,D9:D13,D16:D20)</f>
        <v>21446</v>
      </c>
      <c r="E23">
        <f t="shared" si="3"/>
        <v>19260</v>
      </c>
      <c r="F23">
        <f t="shared" si="3"/>
        <v>23988</v>
      </c>
      <c r="G23">
        <f t="shared" si="3"/>
        <v>17677</v>
      </c>
      <c r="H23">
        <f t="shared" si="3"/>
        <v>16947</v>
      </c>
    </row>
  </sheetData>
  <phoneticPr fontId="1" type="noConversion"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C59D-7038-4122-97AB-9B836CE64746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1</vt:i4>
      </vt:variant>
    </vt:vector>
  </HeadingPairs>
  <TitlesOfParts>
    <vt:vector size="9" baseType="lpstr">
      <vt:lpstr>Übersicht</vt:lpstr>
      <vt:lpstr>Ohne Zwischenspalten</vt:lpstr>
      <vt:lpstr>Prozent</vt:lpstr>
      <vt:lpstr>Präzision</vt:lpstr>
      <vt:lpstr>Abdeckung</vt:lpstr>
      <vt:lpstr>Boxplot Präzision</vt:lpstr>
      <vt:lpstr>Anzahl Vorschläge ohne 1st half</vt:lpstr>
      <vt:lpstr>Tabelle1</vt:lpstr>
      <vt:lpstr>Übersicht!_FilterDatenbank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Batta</dc:creator>
  <cp:lastModifiedBy>Robin Batta</cp:lastModifiedBy>
  <dcterms:created xsi:type="dcterms:W3CDTF">2024-09-22T16:41:47Z</dcterms:created>
  <dcterms:modified xsi:type="dcterms:W3CDTF">2024-10-01T23:56:41Z</dcterms:modified>
</cp:coreProperties>
</file>